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 Type="http://schemas.openxmlformats.org/officeDocument/2006/relationships/custom-properties" Target="docProps/custom.xml" Id="rId4"/></Relationships>
</file>

<file path=xl/workbook.xml><?xml version="1.0" encoding="utf-8"?>
<workbook xmlns="http://schemas.openxmlformats.org/spreadsheetml/2006/main">
  <workbookPr/>
  <bookViews>
    <workbookView visibility="visible" minimized="0" showHorizontalScroll="1" showVerticalScroll="1" showSheetTabs="1" xWindow="-120" yWindow="-120" windowWidth="20730" windowHeight="11160" tabRatio="748" firstSheet="1" activeTab="2" autoFilterDateGrouping="1"/>
  </bookViews>
  <sheets>
    <sheet xmlns:r="http://schemas.openxmlformats.org/officeDocument/2006/relationships" name="Donnees_Enveloppes" sheetId="1" state="hidden" r:id="rId1"/>
    <sheet xmlns:r="http://schemas.openxmlformats.org/officeDocument/2006/relationships" name="Etat financier Destination" sheetId="2" state="visible" r:id="rId2"/>
    <sheet xmlns:r="http://schemas.openxmlformats.org/officeDocument/2006/relationships" name="Etat financier Financeur" sheetId="3" state="visible" r:id="rId3"/>
    <sheet xmlns:r="http://schemas.openxmlformats.org/officeDocument/2006/relationships" name="FIR" sheetId="4" state="visible" r:id="rId4"/>
    <sheet xmlns:r="http://schemas.openxmlformats.org/officeDocument/2006/relationships" name="A1 Financements répartis Nat" sheetId="5" state="hidden" r:id="rId5"/>
    <sheet xmlns:r="http://schemas.openxmlformats.org/officeDocument/2006/relationships" name="A2 Remboursements ES" sheetId="6" state="visible" r:id="rId6"/>
    <sheet xmlns:r="http://schemas.openxmlformats.org/officeDocument/2006/relationships" name="Donnees_Depenses" sheetId="7" state="hidden" r:id="rId7"/>
    <sheet xmlns:r="http://schemas.openxmlformats.org/officeDocument/2006/relationships" name="A3 Consommation soins" sheetId="8" state="visible" r:id="rId8"/>
  </sheets>
  <externalReferences>
    <externalReference xmlns:r="http://schemas.openxmlformats.org/officeDocument/2006/relationships" r:id="rId9"/>
    <externalReference xmlns:r="http://schemas.openxmlformats.org/officeDocument/2006/relationships" r:id="rId10"/>
  </externalReferences>
  <definedNames>
    <definedName name="aezdqsdssdq">#REF!</definedName>
    <definedName name="agrégats">#REF!</definedName>
    <definedName name="Dispo">#REF!</definedName>
    <definedName name="e">[1]Listes!$E$3:$E$5</definedName>
    <definedName name="ere">[2]Listes!$I$3:$I$7</definedName>
    <definedName name="err">[2]Listes!$G$3:$G$15</definedName>
    <definedName name="erzer">[2]Listes!$L$3:$L$5</definedName>
    <definedName name="Faisabilité">#REF!</definedName>
    <definedName name="Fiabilité">#REF!</definedName>
    <definedName name="Infraregion">#REF!</definedName>
    <definedName name="moisdispo">#REF!</definedName>
    <definedName name="ON">#REF!</definedName>
    <definedName name="Périodicité">#REF!</definedName>
    <definedName name="Priorité">#REF!</definedName>
    <definedName name="ragion">[1]Listes!$K$3:$K$4</definedName>
    <definedName name="réference">#REF!</definedName>
    <definedName name="Region">#REF!</definedName>
    <definedName name="Région">[1]Listes!$J$3:$J$7</definedName>
    <definedName name="Regulé">#REF!</definedName>
    <definedName name="rer">[2]Listes!$C$3:$C$7</definedName>
    <definedName name="rrer">[2]Listes!$N$3:$N$4</definedName>
    <definedName name="rzr">[2]Listes!$J$3:$J$7</definedName>
    <definedName name="rzrzr">[2]Listes!$M$3:$M$6</definedName>
    <definedName name="typedonnées">#REF!</definedName>
    <definedName name="zere">[2]Listes!$E$3:$E$5</definedName>
    <definedName name="zerer">[2]Listes!$D$3:$D$5</definedName>
    <definedName name="zr">[2]Listes!$K$3:$K$4</definedName>
    <definedName name="zrez">[2]Listes!$H$3:$H$6</definedName>
    <definedName name="_xlnm.Print_Area" localSheetId="1">'Etat financier Destination'!$D$1:$M$105</definedName>
    <definedName name="_xlnm.Print_Area" localSheetId="2">'Etat financier Financeur'!$D$1:$G$46</definedName>
    <definedName name="_xlnm.Print_Area" localSheetId="4">'A1 Financements répartis Nat'!$D$1:$P$72</definedName>
    <definedName name="_xlnm.Print_Area" localSheetId="5">'A2 Remboursements ES'!$B$1:$K$116</definedName>
    <definedName name="_xlnm.Print_Area" localSheetId="7">'A3 Consommation soins'!$B$1:$N$33</definedName>
  </definedNames>
  <calcPr calcId="191029" fullCalcOnLoad="1"/>
</workbook>
</file>

<file path=xl/styles.xml><?xml version="1.0" encoding="utf-8"?>
<styleSheet xmlns="http://schemas.openxmlformats.org/spreadsheetml/2006/main">
  <numFmts count="4">
    <numFmt numFmtId="164" formatCode="0.0%"/>
    <numFmt numFmtId="165" formatCode="#,##0.0"/>
    <numFmt numFmtId="166" formatCode="_-* #,##0.00\ [$€]_-;\-* #,##0.00\ [$€]_-;_-* &quot;-&quot;??\ [$€]_-;_-@_-"/>
    <numFmt numFmtId="167" formatCode="_-* #,##0.00\ _€_-;\-* #,##0.00\ _€_-;_-* &quot;-&quot;??\ _€_-;_-@_-"/>
  </numFmts>
  <fonts count="47">
    <font>
      <name val="Arial"/>
      <sz val="10"/>
    </font>
    <font>
      <name val="Arial"/>
      <family val="2"/>
      <sz val="10"/>
    </font>
    <font>
      <name val="Arial"/>
      <family val="2"/>
      <sz val="8"/>
    </font>
    <font>
      <name val="Calibri"/>
      <family val="2"/>
      <sz val="10"/>
    </font>
    <font>
      <name val="Calibri"/>
      <family val="2"/>
      <sz val="12"/>
    </font>
    <font>
      <name val="Calibri"/>
      <family val="2"/>
      <sz val="14"/>
    </font>
    <font>
      <name val="Calibri"/>
      <family val="2"/>
      <sz val="11"/>
    </font>
    <font>
      <name val="Calibri"/>
      <family val="2"/>
      <b val="1"/>
      <i val="1"/>
      <sz val="11"/>
    </font>
    <font>
      <name val="Calibri"/>
      <family val="2"/>
      <b val="1"/>
      <sz val="11"/>
    </font>
    <font>
      <name val="Calibri"/>
      <family val="2"/>
      <i val="1"/>
      <sz val="11"/>
    </font>
    <font>
      <name val="Calibri"/>
      <family val="2"/>
      <b val="1"/>
      <sz val="14"/>
    </font>
    <font>
      <name val="Calibri"/>
      <family val="2"/>
      <b val="1"/>
      <sz val="20"/>
    </font>
    <font>
      <name val="Calibri"/>
      <family val="2"/>
      <b val="1"/>
      <sz val="12"/>
    </font>
    <font>
      <name val="Arial"/>
      <family val="2"/>
      <sz val="10"/>
    </font>
    <font>
      <name val="Calibri"/>
      <family val="2"/>
      <sz val="8"/>
    </font>
    <font>
      <name val="Calibri"/>
      <family val="2"/>
      <b val="1"/>
      <sz val="8"/>
    </font>
    <font>
      <name val="Arial"/>
      <family val="2"/>
      <sz val="9"/>
    </font>
    <font>
      <name val="Arial"/>
      <family val="2"/>
      <b val="1"/>
      <sz val="9"/>
    </font>
    <font>
      <name val="Calibri"/>
      <family val="2"/>
      <i val="1"/>
      <sz val="12"/>
    </font>
    <font>
      <name val="Calibri"/>
      <family val="2"/>
      <b val="1"/>
      <sz val="18"/>
    </font>
    <font>
      <name val="Calibri"/>
      <family val="2"/>
      <b val="1"/>
      <sz val="10"/>
    </font>
    <font>
      <name val="Calibri"/>
      <family val="2"/>
      <b val="1"/>
      <i val="1"/>
      <sz val="18"/>
    </font>
    <font>
      <name val="Arial"/>
      <family val="2"/>
      <sz val="10"/>
    </font>
    <font>
      <name val="Arial"/>
      <family val="2"/>
      <sz val="9"/>
    </font>
    <font>
      <name val="Calibri"/>
      <family val="2"/>
      <color theme="1"/>
      <sz val="11"/>
      <scheme val="minor"/>
    </font>
    <font>
      <name val="Arial"/>
      <family val="2"/>
      <b val="1"/>
      <color rgb="FF363636"/>
      <sz val="9"/>
    </font>
    <font>
      <name val="Arial"/>
      <family val="2"/>
      <color rgb="FF363636"/>
      <sz val="9"/>
    </font>
    <font>
      <name val="Calibri"/>
      <family val="2"/>
      <b val="1"/>
      <sz val="14"/>
      <scheme val="minor"/>
    </font>
    <font>
      <name val="Calibri"/>
      <family val="2"/>
      <sz val="12"/>
      <scheme val="minor"/>
    </font>
    <font>
      <name val="Calibri"/>
      <family val="2"/>
      <i val="1"/>
      <sz val="12"/>
      <scheme val="minor"/>
    </font>
    <font>
      <name val="Calibri"/>
      <family val="2"/>
      <i val="1"/>
      <sz val="11"/>
      <scheme val="minor"/>
    </font>
    <font>
      <name val="Calibri"/>
      <family val="2"/>
      <b val="1"/>
      <sz val="12"/>
      <scheme val="minor"/>
    </font>
    <font>
      <name val="Calibri"/>
      <family val="2"/>
      <sz val="11"/>
      <scheme val="minor"/>
    </font>
    <font>
      <name val="Calibri"/>
      <family val="2"/>
      <b val="1"/>
      <color theme="1"/>
      <sz val="14"/>
      <scheme val="minor"/>
    </font>
    <font>
      <name val="Calibri"/>
      <family val="2"/>
      <color theme="0" tint="-0.499984740745262"/>
      <sz val="11"/>
    </font>
    <font>
      <name val="Calibri"/>
      <family val="2"/>
      <b val="1"/>
      <color theme="1"/>
      <sz val="20"/>
    </font>
    <font>
      <name val="Calibri"/>
      <family val="2"/>
      <b val="1"/>
      <color rgb="FFFFFFFF"/>
      <sz val="14"/>
    </font>
    <font>
      <name val="Calibri"/>
      <family val="2"/>
      <color theme="1"/>
      <sz val="14"/>
    </font>
    <font>
      <name val="Calibri"/>
      <family val="2"/>
      <sz val="14"/>
      <scheme val="minor"/>
    </font>
    <font>
      <name val="Calibri"/>
      <family val="2"/>
      <color rgb="FFFF0000"/>
      <sz val="11"/>
    </font>
    <font>
      <name val="Calibri"/>
      <family val="2"/>
      <color theme="1"/>
      <sz val="12"/>
    </font>
    <font>
      <name val="Calibri"/>
      <family val="2"/>
      <b val="1"/>
      <color theme="1"/>
      <sz val="14"/>
    </font>
    <font>
      <name val="Calibri"/>
      <family val="2"/>
      <b val="1"/>
      <color theme="0"/>
      <sz val="26"/>
    </font>
    <font>
      <name val="Calibri"/>
      <family val="2"/>
      <b val="1"/>
      <color theme="1"/>
      <sz val="24"/>
      <scheme val="minor"/>
    </font>
    <font>
      <name val="Calibri"/>
      <family val="2"/>
      <b val="1"/>
      <sz val="22"/>
      <scheme val="minor"/>
    </font>
    <font>
      <name val="Calibri"/>
      <family val="2"/>
      <b val="1"/>
      <color theme="0"/>
      <sz val="22"/>
    </font>
    <font>
      <name val="Calibri"/>
      <family val="2"/>
      <b val="1"/>
      <color theme="1"/>
      <sz val="18"/>
    </font>
  </fonts>
  <fills count="28">
    <fill>
      <patternFill/>
    </fill>
    <fill>
      <patternFill patternType="gray125"/>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indexed="52"/>
        <bgColor indexed="64"/>
      </patternFill>
    </fill>
    <fill>
      <patternFill patternType="solid">
        <fgColor indexed="47"/>
        <bgColor indexed="64"/>
      </patternFill>
    </fill>
    <fill>
      <patternFill patternType="solid">
        <fgColor indexed="48"/>
        <bgColor indexed="64"/>
      </patternFill>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indexed="46"/>
        <bgColor indexed="64"/>
      </patternFill>
    </fill>
    <fill>
      <patternFill patternType="solid">
        <fgColor indexed="57"/>
        <bgColor indexed="64"/>
      </patternFill>
    </fill>
    <fill>
      <patternFill patternType="solid">
        <fgColor indexed="20"/>
        <bgColor indexed="64"/>
      </patternFill>
    </fill>
    <fill>
      <patternFill patternType="solid">
        <fgColor rgb="FFFFFFFF"/>
        <bgColor indexed="64"/>
      </patternFill>
    </fill>
    <fill>
      <patternFill patternType="solid">
        <fgColor theme="0" tint="-0.0499893185216834"/>
        <bgColor indexed="64"/>
      </patternFill>
    </fill>
    <fill>
      <patternFill patternType="solid">
        <fgColor theme="0" tint="-0.3499862666707358"/>
        <bgColor indexed="64"/>
      </patternFill>
    </fill>
    <fill>
      <patternFill patternType="solid">
        <fgColor theme="0" tint="-0.249977111117893"/>
        <bgColor indexed="64"/>
      </patternFill>
    </fill>
    <fill>
      <patternFill patternType="solid">
        <fgColor rgb="FF339966"/>
        <bgColor rgb="FF000000"/>
      </patternFill>
    </fill>
    <fill>
      <patternFill patternType="solid">
        <fgColor rgb="FFCCFFCC"/>
        <bgColor rgb="FF000000"/>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3" tint="-0.249977111117893"/>
        <bgColor indexed="64"/>
      </patternFill>
    </fill>
    <fill>
      <patternFill patternType="solid">
        <fgColor theme="0" tint="-0.249977111117893"/>
        <bgColor indexed="24"/>
      </patternFill>
    </fill>
    <fill>
      <patternFill patternType="solid">
        <fgColor theme="0" tint="-0.1499984740745262"/>
        <bgColor indexed="24"/>
      </patternFill>
    </fill>
    <fill>
      <patternFill patternType="solid">
        <fgColor rgb="FF002060"/>
        <bgColor indexed="64"/>
      </patternFill>
    </fill>
  </fills>
  <borders count="126">
    <border>
      <left/>
      <right/>
      <top/>
      <bottom/>
      <diagonal/>
    </border>
    <border>
      <left/>
      <right/>
      <top style="thin">
        <color indexed="55"/>
      </top>
      <bottom style="thin">
        <color indexed="55"/>
      </bottom>
      <diagonal/>
    </border>
    <border>
      <left style="medium">
        <color indexed="55"/>
      </left>
      <right style="thin">
        <color indexed="55"/>
      </right>
      <top style="thin">
        <color indexed="55"/>
      </top>
      <bottom style="thin">
        <color indexed="55"/>
      </bottom>
      <diagonal/>
    </border>
    <border>
      <left style="medium">
        <color indexed="55"/>
      </left>
      <right style="thin">
        <color indexed="55"/>
      </right>
      <top style="thin">
        <color indexed="55"/>
      </top>
      <bottom/>
      <diagonal/>
    </border>
    <border>
      <left style="medium">
        <color indexed="55"/>
      </left>
      <right style="thin">
        <color indexed="55"/>
      </right>
      <top/>
      <bottom/>
      <diagonal/>
    </border>
    <border>
      <left/>
      <right/>
      <top/>
      <bottom style="thin">
        <color indexed="55"/>
      </bottom>
      <diagonal/>
    </border>
    <border>
      <left style="medium">
        <color indexed="55"/>
      </left>
      <right style="thin">
        <color indexed="55"/>
      </right>
      <top/>
      <bottom style="thin">
        <color indexed="55"/>
      </bottom>
      <diagonal/>
    </border>
    <border>
      <left style="thin">
        <color indexed="64"/>
      </left>
      <right style="thin">
        <color indexed="64"/>
      </right>
      <top style="thin">
        <color indexed="64"/>
      </top>
      <bottom style="thin">
        <color indexed="64"/>
      </bottom>
      <diagonal/>
    </border>
    <border>
      <left/>
      <right/>
      <top style="thin">
        <color indexed="55"/>
      </top>
      <bottom/>
      <diagonal/>
    </border>
    <border>
      <left style="thin">
        <color indexed="55"/>
      </left>
      <right style="thin">
        <color indexed="55"/>
      </right>
      <top style="thin">
        <color indexed="55"/>
      </top>
      <bottom/>
      <diagonal/>
    </border>
    <border>
      <left style="thin">
        <color indexed="55"/>
      </left>
      <right style="thin">
        <color indexed="55"/>
      </right>
      <top/>
      <bottom/>
      <diagonal/>
    </border>
    <border>
      <left style="thin">
        <color indexed="55"/>
      </left>
      <right style="thin">
        <color indexed="55"/>
      </right>
      <top style="thin">
        <color indexed="55"/>
      </top>
      <bottom style="thin">
        <color indexed="55"/>
      </bottom>
      <diagonal/>
    </border>
    <border>
      <left style="medium">
        <color indexed="55"/>
      </left>
      <right/>
      <top/>
      <bottom/>
      <diagonal/>
    </border>
    <border>
      <left style="thin">
        <color indexed="64"/>
      </left>
      <right style="thin">
        <color indexed="55"/>
      </right>
      <top/>
      <bottom/>
      <diagonal/>
    </border>
    <border>
      <left style="thin">
        <color indexed="64"/>
      </left>
      <right style="thin">
        <color indexed="55"/>
      </right>
      <top/>
      <bottom style="thin">
        <color indexed="64"/>
      </bottom>
      <diagonal/>
    </border>
    <border>
      <left style="thin">
        <color indexed="55"/>
      </left>
      <right style="thin">
        <color indexed="55"/>
      </right>
      <top style="thin">
        <color indexed="64"/>
      </top>
      <bottom/>
      <diagonal/>
    </border>
    <border>
      <left style="thin">
        <color indexed="55"/>
      </left>
      <right style="thin">
        <color indexed="55"/>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55"/>
      </left>
      <right/>
      <top style="thin">
        <color indexed="55"/>
      </top>
      <bottom style="thin">
        <color indexed="55"/>
      </bottom>
      <diagonal/>
    </border>
    <border>
      <left style="thin">
        <color indexed="64"/>
      </left>
      <right/>
      <top/>
      <bottom style="thin">
        <color indexed="64"/>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style="thin">
        <color indexed="55"/>
      </right>
      <top style="thin">
        <color indexed="55"/>
      </top>
      <bottom/>
      <diagonal/>
    </border>
    <border>
      <left style="thin">
        <color indexed="55"/>
      </left>
      <right style="thick">
        <color indexed="55"/>
      </right>
      <top style="thick">
        <color indexed="55"/>
      </top>
      <bottom style="thick">
        <color indexed="55"/>
      </bottom>
      <diagonal/>
    </border>
    <border>
      <left style="thin">
        <color indexed="55"/>
      </left>
      <right style="thin">
        <color indexed="64"/>
      </right>
      <top style="thick">
        <color indexed="55"/>
      </top>
      <bottom style="thick">
        <color indexed="55"/>
      </bottom>
      <diagonal/>
    </border>
    <border>
      <left style="thin">
        <color indexed="55"/>
      </left>
      <right/>
      <top/>
      <bottom/>
      <diagonal/>
    </border>
    <border>
      <left/>
      <right style="thin">
        <color indexed="55"/>
      </right>
      <top/>
      <bottom/>
      <diagonal/>
    </border>
    <border>
      <left style="thin">
        <color indexed="55"/>
      </left>
      <right style="thin">
        <color indexed="55"/>
      </right>
      <top style="thick">
        <color indexed="55"/>
      </top>
      <bottom style="thick">
        <color indexed="55"/>
      </bottom>
      <diagonal/>
    </border>
    <border>
      <left style="thick">
        <color indexed="55"/>
      </left>
      <right style="thick">
        <color indexed="55"/>
      </right>
      <top style="thick">
        <color indexed="55"/>
      </top>
      <bottom style="thick">
        <color indexed="55"/>
      </bottom>
      <diagonal/>
    </border>
    <border>
      <left/>
      <right style="thick">
        <color indexed="55"/>
      </right>
      <top style="thick">
        <color indexed="55"/>
      </top>
      <bottom style="thick">
        <color indexed="55"/>
      </bottom>
      <diagonal/>
    </border>
    <border>
      <left style="thin">
        <color indexed="55"/>
      </left>
      <right style="thin">
        <color indexed="55"/>
      </right>
      <top/>
      <bottom style="thick">
        <color indexed="55"/>
      </bottom>
      <diagonal/>
    </border>
    <border>
      <left style="thin">
        <color indexed="55"/>
      </left>
      <right/>
      <top/>
      <bottom style="thin">
        <color indexed="55"/>
      </bottom>
      <diagonal/>
    </border>
    <border>
      <left/>
      <right style="thin">
        <color indexed="55"/>
      </right>
      <top style="thick">
        <color indexed="55"/>
      </top>
      <bottom style="thick">
        <color indexed="55"/>
      </bottom>
      <diagonal/>
    </border>
    <border>
      <left style="medium">
        <color indexed="55"/>
      </left>
      <right/>
      <top/>
      <bottom style="thin">
        <color indexed="64"/>
      </bottom>
      <diagonal/>
    </border>
    <border>
      <left/>
      <right/>
      <top/>
      <bottom style="thin">
        <color indexed="64"/>
      </bottom>
      <diagonal/>
    </border>
    <border>
      <left style="thin">
        <color rgb="FFFFFFFF"/>
      </left>
      <right/>
      <top/>
      <bottom/>
      <diagonal/>
    </border>
    <border>
      <left/>
      <right style="thin">
        <color rgb="FFFFFFFF"/>
      </right>
      <top/>
      <bottom/>
      <diagonal/>
    </border>
    <border>
      <left/>
      <right style="thin">
        <color rgb="FFFFFFFF"/>
      </right>
      <top style="thin">
        <color rgb="FFFFFFFF"/>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style="medium">
        <color theme="0" tint="-0.499984740745262"/>
      </left>
      <right style="thin">
        <color indexed="55"/>
      </right>
      <top style="thin">
        <color indexed="55"/>
      </top>
      <bottom style="thin">
        <color indexed="55"/>
      </bottom>
      <diagonal/>
    </border>
    <border>
      <left style="medium">
        <color theme="0" tint="-0.499984740745262"/>
      </left>
      <right style="thin">
        <color indexed="55"/>
      </right>
      <top/>
      <bottom/>
      <diagonal/>
    </border>
    <border>
      <left style="medium">
        <color theme="0" tint="-0.499984740745262"/>
      </left>
      <right style="thin">
        <color indexed="55"/>
      </right>
      <top style="thin">
        <color indexed="55"/>
      </top>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3499862666707358"/>
      </left>
      <right style="thin">
        <color indexed="55"/>
      </right>
      <top style="thin">
        <color indexed="55"/>
      </top>
      <bottom/>
      <diagonal/>
    </border>
    <border>
      <left style="medium">
        <color theme="0" tint="-0.3499862666707358"/>
      </left>
      <right style="thin">
        <color indexed="55"/>
      </right>
      <top/>
      <bottom/>
      <diagonal/>
    </border>
    <border>
      <left style="thin">
        <color rgb="FFC0C0C0"/>
      </left>
      <right style="thin">
        <color rgb="FFC0C0C0"/>
      </right>
      <top style="thin">
        <color rgb="FFC0C0C0"/>
      </top>
      <bottom style="thin">
        <color rgb="FFC0C0C0"/>
      </bottom>
      <diagonal/>
    </border>
    <border>
      <left style="thin">
        <color indexed="64"/>
      </left>
      <right style="thin">
        <color indexed="64"/>
      </right>
      <top style="thin">
        <color indexed="64"/>
      </top>
      <bottom style="thin">
        <color theme="0" tint="-0.249946592608417"/>
      </bottom>
      <diagonal/>
    </border>
    <border>
      <left style="thin">
        <color theme="0" tint="-0.499984740745262"/>
      </left>
      <right style="thin">
        <color theme="0" tint="-0.499984740745262"/>
      </right>
      <top style="thin">
        <color theme="0" tint="-0.499984740745262"/>
      </top>
      <bottom style="thin">
        <color indexed="55"/>
      </bottom>
      <diagonal/>
    </border>
    <border>
      <left style="medium">
        <color theme="0" tint="-0.3499862666707358"/>
      </left>
      <right style="thin">
        <color indexed="55"/>
      </right>
      <top/>
      <bottom style="thick">
        <color indexed="55"/>
      </bottom>
      <diagonal/>
    </border>
    <border>
      <left style="thin">
        <color indexed="64"/>
      </left>
      <right/>
      <top style="thin">
        <color indexed="64"/>
      </top>
      <bottom style="thin">
        <color theme="0" tint="-0.249946592608417"/>
      </bottom>
      <diagonal/>
    </border>
    <border>
      <left style="thin">
        <color indexed="55"/>
      </left>
      <right style="thin">
        <color indexed="55"/>
      </right>
      <top style="thin">
        <color indexed="55"/>
      </top>
      <bottom style="thin">
        <color theme="0" tint="-0.499984740745262"/>
      </bottom>
      <diagonal/>
    </border>
    <border>
      <left style="thin">
        <color indexed="55"/>
      </left>
      <right style="thin">
        <color indexed="55"/>
      </right>
      <top style="thin">
        <color theme="0" tint="-0.499984740745262"/>
      </top>
      <bottom/>
      <diagonal/>
    </border>
    <border>
      <left/>
      <right/>
      <top style="thin">
        <color indexed="55"/>
      </top>
      <bottom style="thin">
        <color theme="0" tint="-0.499984740745262"/>
      </bottom>
      <diagonal/>
    </border>
    <border>
      <left/>
      <right/>
      <top style="thin">
        <color theme="0" tint="-0.499984740745262"/>
      </top>
      <bottom style="thin">
        <color indexed="55"/>
      </bottom>
      <diagonal/>
    </border>
    <border>
      <left style="thin">
        <color indexed="55"/>
      </left>
      <right style="thin">
        <color indexed="55"/>
      </right>
      <top/>
      <bottom style="thin">
        <color theme="0" tint="-0.499984740745262"/>
      </bottom>
      <diagonal/>
    </border>
    <border>
      <left/>
      <right style="thin">
        <color theme="0" tint="-0.3499862666707358"/>
      </right>
      <top/>
      <bottom style="thin">
        <color theme="0" tint="-0.3499862666707358"/>
      </bottom>
      <diagonal/>
    </border>
    <border>
      <left style="thin">
        <color theme="0" tint="-0.3499862666707358"/>
      </left>
      <right/>
      <top/>
      <bottom/>
      <diagonal/>
    </border>
    <border>
      <left style="thin">
        <color indexed="64"/>
      </left>
      <right style="thin">
        <color theme="0" tint="-0.3499862666707358"/>
      </right>
      <top style="thin">
        <color indexed="64"/>
      </top>
      <bottom style="thin">
        <color indexed="64"/>
      </bottom>
      <diagonal/>
    </border>
    <border>
      <left/>
      <right style="thin">
        <color theme="0" tint="-0.3499862666707358"/>
      </right>
      <top/>
      <bottom style="thin">
        <color indexed="64"/>
      </bottom>
      <diagonal/>
    </border>
    <border>
      <left style="thin">
        <color theme="0" tint="-0.3499862666707358"/>
      </left>
      <right/>
      <top style="thin">
        <color indexed="55"/>
      </top>
      <bottom/>
      <diagonal/>
    </border>
    <border>
      <left style="thin">
        <color theme="0" tint="-0.3499862666707358"/>
      </left>
      <right/>
      <top/>
      <bottom style="thin">
        <color theme="0" tint="-0.499984740745262"/>
      </bottom>
      <diagonal/>
    </border>
    <border>
      <left/>
      <right/>
      <top/>
      <bottom style="thin">
        <color theme="0" tint="-0.3499862666707358"/>
      </bottom>
      <diagonal/>
    </border>
    <border>
      <left/>
      <right/>
      <top style="thin">
        <color theme="0" tint="-0.3499862666707358"/>
      </top>
      <bottom/>
      <diagonal/>
    </border>
    <border>
      <left/>
      <right/>
      <top/>
      <bottom style="thin">
        <color theme="0" tint="-0.249946592608417"/>
      </bottom>
      <diagonal/>
    </border>
    <border>
      <left/>
      <right/>
      <top style="thin">
        <color theme="0" tint="-0.249946592608417"/>
      </top>
      <bottom/>
      <diagonal/>
    </border>
    <border>
      <left style="medium">
        <color indexed="55"/>
      </left>
      <right style="thin">
        <color indexed="55"/>
      </right>
      <top/>
      <bottom style="thin">
        <color theme="0" tint="-0.3499862666707358"/>
      </bottom>
      <diagonal/>
    </border>
    <border>
      <left style="medium">
        <color theme="0" tint="-0.3499862666707358"/>
      </left>
      <right style="thin">
        <color indexed="55"/>
      </right>
      <top style="thick">
        <color indexed="55"/>
      </top>
      <bottom style="thick">
        <color indexed="55"/>
      </bottom>
      <diagonal/>
    </border>
    <border>
      <left style="medium">
        <color theme="0" tint="-0.3499862666707358"/>
      </left>
      <right/>
      <top/>
      <bottom/>
      <diagonal/>
    </border>
    <border>
      <left style="medium">
        <color theme="0" tint="-0.3499862666707358"/>
      </left>
      <right style="thick">
        <color indexed="55"/>
      </right>
      <top style="thick">
        <color indexed="55"/>
      </top>
      <bottom style="thick">
        <color indexed="55"/>
      </bottom>
      <diagonal/>
    </border>
    <border>
      <left/>
      <right style="medium">
        <color theme="0" tint="-0.3499862666707358"/>
      </right>
      <top style="thin">
        <color indexed="64"/>
      </top>
      <bottom/>
      <diagonal/>
    </border>
    <border>
      <left/>
      <right style="medium">
        <color theme="0" tint="-0.3499862666707358"/>
      </right>
      <top/>
      <bottom/>
      <diagonal/>
    </border>
    <border>
      <left style="thin">
        <color indexed="55"/>
      </left>
      <right style="thin">
        <color theme="0" tint="-0.499984740745262"/>
      </right>
      <top style="thin">
        <color theme="0" tint="-0.499984740745262"/>
      </top>
      <bottom/>
      <diagonal/>
    </border>
    <border>
      <left/>
      <right style="thin">
        <color indexed="55"/>
      </right>
      <top style="thin">
        <color theme="0" tint="-0.3499862666707358"/>
      </top>
      <bottom style="thin">
        <color theme="0" tint="-0.3499862666707358"/>
      </bottom>
      <diagonal/>
    </border>
    <border>
      <left style="thin">
        <color indexed="55"/>
      </left>
      <right style="thin">
        <color indexed="55"/>
      </right>
      <top/>
      <bottom style="thin">
        <color theme="0" tint="-0.3499862666707358"/>
      </bottom>
      <diagonal/>
    </border>
    <border>
      <left style="thin">
        <color indexed="55"/>
      </left>
      <right style="thin">
        <color indexed="55"/>
      </right>
      <top style="thin">
        <color theme="0" tint="-0.3499862666707358"/>
      </top>
      <bottom/>
      <diagonal/>
    </border>
    <border>
      <left style="thin">
        <color theme="0" tint="-0.499984740745262"/>
      </left>
      <right style="thin">
        <color indexed="55"/>
      </right>
      <top style="thin">
        <color indexed="55"/>
      </top>
      <bottom style="thin">
        <color theme="0" tint="-0.499984740745262"/>
      </bottom>
      <diagonal/>
    </border>
    <border>
      <left/>
      <right style="thin">
        <color theme="0" tint="-0.3499862666707358"/>
      </right>
      <top/>
      <bottom/>
      <diagonal/>
    </border>
    <border>
      <left style="medium">
        <color theme="0" tint="-0.3499862666707358"/>
      </left>
      <right style="thin">
        <color indexed="55"/>
      </right>
      <top style="thin">
        <color indexed="55"/>
      </top>
      <bottom style="thin">
        <color indexed="55"/>
      </bottom>
      <diagonal/>
    </border>
    <border>
      <left style="thin">
        <color theme="0" tint="-0.3499862666707358"/>
      </left>
      <right/>
      <top/>
      <bottom style="thin">
        <color theme="0" tint="-0.249946592608417"/>
      </bottom>
      <diagonal/>
    </border>
    <border>
      <left/>
      <right style="thin">
        <color indexed="55"/>
      </right>
      <top/>
      <bottom style="thin">
        <color theme="0" tint="-0.249946592608417"/>
      </bottom>
      <diagonal/>
    </border>
    <border>
      <left style="thin">
        <color theme="0" tint="-0.3499862666707358"/>
      </left>
      <right/>
      <top style="thin">
        <color theme="0" tint="-0.249946592608417"/>
      </top>
      <bottom style="thin">
        <color theme="0" tint="-0.249946592608417"/>
      </bottom>
      <diagonal/>
    </border>
    <border>
      <left/>
      <right/>
      <top style="thin">
        <color theme="0" tint="-0.249946592608417"/>
      </top>
      <bottom style="thin">
        <color theme="0" tint="-0.249946592608417"/>
      </bottom>
      <diagonal/>
    </border>
    <border>
      <left/>
      <right style="thin">
        <color indexed="55"/>
      </right>
      <top style="thin">
        <color theme="0" tint="-0.249946592608417"/>
      </top>
      <bottom style="thin">
        <color theme="0" tint="-0.249946592608417"/>
      </bottom>
      <diagonal/>
    </border>
    <border>
      <left style="thin">
        <color theme="0" tint="-0.3499862666707358"/>
      </left>
      <right/>
      <top/>
      <bottom style="thin">
        <color theme="0" tint="-0.3499862666707358"/>
      </bottom>
      <diagonal/>
    </border>
    <border>
      <left/>
      <right style="thin">
        <color indexed="55"/>
      </right>
      <top/>
      <bottom style="thin">
        <color theme="0" tint="-0.3499862666707358"/>
      </bottom>
      <diagonal/>
    </border>
    <border>
      <left/>
      <right/>
      <top style="thin">
        <color theme="3"/>
      </top>
      <bottom/>
      <diagonal/>
    </border>
    <border>
      <left/>
      <right/>
      <top style="thin">
        <color theme="0" tint="-0.3499862666707358"/>
      </top>
      <bottom style="thin">
        <color theme="0" tint="-0.3499862666707358"/>
      </bottom>
      <diagonal/>
    </border>
    <border>
      <left style="thin">
        <color theme="0" tint="-0.3499862666707358"/>
      </left>
      <right/>
      <top style="thin">
        <color theme="0" tint="-0.3499862666707358"/>
      </top>
      <bottom/>
      <diagonal/>
    </border>
    <border>
      <left style="thin">
        <color theme="0" tint="-0.3499862666707358"/>
      </left>
      <right/>
      <top style="thin">
        <color theme="0" tint="-0.3499862666707358"/>
      </top>
      <bottom style="thin">
        <color theme="0" tint="-0.3499862666707358"/>
      </bottom>
      <diagonal/>
    </border>
    <border>
      <left/>
      <right style="thin">
        <color theme="0" tint="-0.3499862666707358"/>
      </right>
      <top style="thin">
        <color theme="0" tint="-0.3499862666707358"/>
      </top>
      <bottom style="thin">
        <color theme="0" tint="-0.3499862666707358"/>
      </bottom>
      <diagonal/>
    </border>
    <border>
      <left/>
      <right style="thin">
        <color theme="0" tint="-0.3499862666707358"/>
      </right>
      <top style="thin">
        <color theme="0" tint="-0.3499862666707358"/>
      </top>
      <bottom/>
      <diagonal/>
    </border>
    <border>
      <left style="thin">
        <color theme="0" tint="-0.3499862666707358"/>
      </left>
      <right/>
      <top style="thin">
        <color theme="0" tint="-0.249946592608417"/>
      </top>
      <bottom/>
      <diagonal/>
    </border>
    <border>
      <left/>
      <right style="thin">
        <color indexed="55"/>
      </right>
      <top style="thin">
        <color theme="0" tint="-0.249946592608417"/>
      </top>
      <bottom/>
      <diagonal/>
    </border>
    <border>
      <left/>
      <right style="thin">
        <color theme="0" tint="-0.249946592608417"/>
      </right>
      <top/>
      <bottom style="thin">
        <color theme="0" tint="-0.249946592608417"/>
      </bottom>
      <diagonal/>
    </border>
    <border>
      <left style="thin">
        <color theme="0" tint="-0.3499862666707358"/>
      </left>
      <right/>
      <top style="thin">
        <color theme="0" tint="-0.499984740745262"/>
      </top>
      <bottom style="thin">
        <color theme="0" tint="-0.249946592608417"/>
      </bottom>
      <diagonal/>
    </border>
    <border>
      <left/>
      <right/>
      <top style="thin">
        <color theme="0" tint="-0.499984740745262"/>
      </top>
      <bottom style="thin">
        <color theme="0" tint="-0.249946592608417"/>
      </bottom>
      <diagonal/>
    </border>
    <border>
      <left/>
      <right style="thin">
        <color indexed="55"/>
      </right>
      <top style="thin">
        <color theme="0" tint="-0.499984740745262"/>
      </top>
      <bottom style="thin">
        <color theme="0" tint="-0.249946592608417"/>
      </bottom>
      <diagonal/>
    </border>
    <border>
      <left/>
      <right style="thin">
        <color theme="0" tint="-0.249946592608417"/>
      </right>
      <top style="thin">
        <color theme="0" tint="-0.249946592608417"/>
      </top>
      <bottom style="thin">
        <color theme="0" tint="-0.249946592608417"/>
      </bottom>
      <diagonal/>
    </border>
    <border>
      <left/>
      <right style="thin">
        <color theme="0" tint="-0.249946592608417"/>
      </right>
      <top style="thin">
        <color theme="0" tint="-0.249946592608417"/>
      </top>
      <bottom/>
      <diagonal/>
    </border>
    <border>
      <left style="thin">
        <color theme="0" tint="-0.499984740745262"/>
      </left>
      <right/>
      <top style="thin">
        <color indexed="55"/>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3499862666707358"/>
      </left>
      <right style="thin">
        <color indexed="55"/>
      </right>
      <top/>
      <bottom/>
      <diagonal/>
    </border>
    <border>
      <left style="thin">
        <color theme="0" tint="-0.3499862666707358"/>
      </left>
      <right style="thin">
        <color indexed="55"/>
      </right>
      <top style="thin">
        <color theme="0" tint="-0.249946592608417"/>
      </top>
      <bottom/>
      <diagonal/>
    </border>
    <border>
      <left style="thin">
        <color theme="0" tint="-0.3499862666707358"/>
      </left>
      <right style="thin">
        <color indexed="55"/>
      </right>
      <top style="thin">
        <color theme="0" tint="-0.3499862666707358"/>
      </top>
      <bottom style="thin">
        <color theme="0" tint="-0.3499862666707358"/>
      </bottom>
      <diagonal/>
    </border>
    <border>
      <left/>
      <right style="thin">
        <color indexed="55"/>
      </right>
      <top style="thin">
        <color theme="0" tint="-0.3499862666707358"/>
      </top>
      <bottom/>
      <diagonal/>
    </border>
    <border>
      <left style="thin">
        <color theme="0" tint="-0.3499862666707358"/>
      </left>
      <right style="thin">
        <color indexed="55"/>
      </right>
      <top/>
      <bottom style="thin">
        <color theme="0" tint="-0.249946592608417"/>
      </bottom>
      <diagonal/>
    </border>
    <border>
      <left style="thin">
        <color theme="0" tint="-0.3499862666707358"/>
      </left>
      <right style="thin">
        <color indexed="55"/>
      </right>
      <top style="thin">
        <color theme="0" tint="-0.499984740745262"/>
      </top>
      <bottom style="thin">
        <color theme="0" tint="-0.249946592608417"/>
      </bottom>
      <diagonal/>
    </border>
    <border>
      <left/>
      <right/>
      <top style="thin">
        <color theme="0" tint="-0.499984740745262"/>
      </top>
      <bottom/>
      <diagonal/>
    </border>
    <border>
      <left/>
      <right style="thin">
        <color indexed="55"/>
      </right>
      <top style="thin">
        <color theme="0" tint="-0.499984740745262"/>
      </top>
      <bottom/>
      <diagonal/>
    </border>
    <border>
      <left style="thin">
        <color theme="0" tint="-0.3499862666707358"/>
      </left>
      <right style="thin">
        <color indexed="55"/>
      </right>
      <top/>
      <bottom style="thin">
        <color theme="0" tint="-0.3499862666707358"/>
      </bottom>
      <diagonal/>
    </border>
    <border>
      <left style="thin">
        <color theme="0" tint="-0.3499862666707358"/>
      </left>
      <right style="thin">
        <color indexed="55"/>
      </right>
      <top style="thin">
        <color theme="0" tint="-0.249946592608417"/>
      </top>
      <bottom style="thin">
        <color theme="0" tint="-0.249946592608417"/>
      </bottom>
      <diagonal/>
    </border>
    <border>
      <left style="thin">
        <color theme="0" tint="-0.3499862666707358"/>
      </left>
      <right style="thin">
        <color theme="0" tint="-0.249946592608417"/>
      </right>
      <top/>
      <bottom style="thin">
        <color theme="0" tint="-0.249946592608417"/>
      </bottom>
      <diagonal/>
    </border>
    <border>
      <left/>
      <right style="thin">
        <color theme="0" tint="-0.249946592608417"/>
      </right>
      <top/>
      <bottom/>
      <diagonal/>
    </border>
    <border>
      <left style="thin">
        <color theme="0" tint="-0.3499862666707358"/>
      </left>
      <right style="thin">
        <color theme="0" tint="-0.3499862666707358"/>
      </right>
      <top style="thin">
        <color theme="0" tint="-0.3499862666707358"/>
      </top>
      <bottom style="thin">
        <color theme="0" tint="-0.3499862666707358"/>
      </bottom>
      <diagonal/>
    </border>
    <border>
      <left style="thin">
        <color theme="0" tint="-0.3499862666707358"/>
      </left>
      <right style="thin">
        <color theme="0" tint="-0.3499862666707358"/>
      </right>
      <top style="thin">
        <color theme="0" tint="-0.3499862666707358"/>
      </top>
      <bottom/>
      <diagonal/>
    </border>
    <border>
      <left style="thin">
        <color theme="0" tint="-0.3499862666707358"/>
      </left>
      <right style="thin">
        <color theme="0" tint="-0.3499862666707358"/>
      </right>
      <top/>
      <bottom style="thin">
        <color theme="0" tint="-0.3499862666707358"/>
      </bottom>
      <diagonal/>
    </border>
    <border>
      <left style="thin">
        <color theme="0" tint="-0.3499862666707358"/>
      </left>
      <right style="thin">
        <color theme="0" tint="-0.249946592608417"/>
      </right>
      <top style="thin">
        <color theme="0" tint="-0.249946592608417"/>
      </top>
      <bottom style="thin">
        <color theme="0" tint="-0.249946592608417"/>
      </bottom>
      <diagonal/>
    </border>
    <border>
      <left style="thin">
        <color theme="0" tint="-0.3499862666707358"/>
      </left>
      <right style="thin">
        <color theme="0" tint="-0.249946592608417"/>
      </right>
      <top style="thin">
        <color theme="0" tint="-0.249946592608417"/>
      </top>
      <bottom/>
      <diagonal/>
    </border>
    <border>
      <left style="thin">
        <color theme="0" tint="-0.3499862666707358"/>
      </left>
      <right style="thin">
        <color theme="0" tint="-0.3499862666707358"/>
      </right>
      <top/>
      <bottom/>
      <diagonal/>
    </border>
    <border>
      <left style="thin">
        <color theme="0" tint="-0.499984740745262"/>
      </left>
      <right/>
      <top/>
      <bottom/>
      <diagonal/>
    </border>
  </borders>
  <cellStyleXfs count="9">
    <xf numFmtId="0" fontId="0" fillId="0" borderId="0"/>
    <xf numFmtId="166" fontId="22" fillId="0" borderId="0"/>
    <xf numFmtId="167" fontId="22" fillId="0" borderId="0"/>
    <xf numFmtId="167" fontId="22" fillId="0" borderId="0"/>
    <xf numFmtId="0" fontId="24" fillId="0" borderId="0"/>
    <xf numFmtId="0" fontId="22" fillId="0" borderId="0"/>
    <xf numFmtId="0" fontId="22" fillId="0" borderId="0"/>
    <xf numFmtId="9" fontId="22" fillId="0" borderId="0"/>
    <xf numFmtId="9" fontId="22" fillId="0" borderId="0"/>
  </cellStyleXfs>
  <cellXfs count="581">
    <xf numFmtId="0" fontId="0" fillId="0" borderId="0" pivotButton="0" quotePrefix="0" xfId="0"/>
    <xf numFmtId="0" fontId="6" fillId="0" borderId="0" applyAlignment="1" pivotButton="0" quotePrefix="0" xfId="0">
      <alignment vertical="top"/>
    </xf>
    <xf numFmtId="0" fontId="6" fillId="0" borderId="1" applyAlignment="1" pivotButton="0" quotePrefix="0" xfId="0">
      <alignment horizontal="left" vertical="top" wrapText="1"/>
    </xf>
    <xf numFmtId="0" fontId="10" fillId="0" borderId="2" applyAlignment="1" pivotButton="0" quotePrefix="0" xfId="0">
      <alignment horizontal="left" vertical="top" wrapText="1"/>
    </xf>
    <xf numFmtId="164" fontId="9" fillId="0" borderId="0" applyAlignment="1" pivotButton="0" quotePrefix="0" xfId="0">
      <alignment vertical="top"/>
    </xf>
    <xf numFmtId="0" fontId="7" fillId="0" borderId="2" applyAlignment="1" pivotButton="0" quotePrefix="0" xfId="0">
      <alignment horizontal="left" vertical="top" wrapText="1"/>
    </xf>
    <xf numFmtId="0" fontId="10" fillId="0" borderId="2" applyAlignment="1" pivotButton="0" quotePrefix="0" xfId="0">
      <alignment horizontal="left" vertical="top" wrapText="1" indent="2"/>
    </xf>
    <xf numFmtId="0" fontId="10" fillId="0" borderId="3" applyAlignment="1" pivotButton="0" quotePrefix="0" xfId="0">
      <alignment horizontal="left" vertical="top" wrapText="1" indent="2"/>
    </xf>
    <xf numFmtId="0" fontId="4" fillId="0" borderId="4" applyAlignment="1" pivotButton="0" quotePrefix="0" xfId="0">
      <alignment horizontal="left" vertical="top" wrapText="1" indent="4"/>
    </xf>
    <xf numFmtId="165" fontId="6" fillId="0" borderId="0" applyAlignment="1" pivotButton="0" quotePrefix="0" xfId="0">
      <alignment vertical="top"/>
    </xf>
    <xf numFmtId="0" fontId="10" fillId="2" borderId="3" applyAlignment="1" pivotButton="0" quotePrefix="0" xfId="0">
      <alignment horizontal="left" vertical="top" wrapText="1" indent="2"/>
    </xf>
    <xf numFmtId="165" fontId="6" fillId="0" borderId="0" applyAlignment="1" pivotButton="0" quotePrefix="0" xfId="0">
      <alignment horizontal="center" vertical="top"/>
    </xf>
    <xf numFmtId="0" fontId="6" fillId="0" borderId="0" applyAlignment="1" pivotButton="0" quotePrefix="0" xfId="0">
      <alignment vertical="top" wrapText="1"/>
    </xf>
    <xf numFmtId="0" fontId="6" fillId="0" borderId="0" applyAlignment="1" pivotButton="0" quotePrefix="0" xfId="0">
      <alignment vertical="center"/>
    </xf>
    <xf numFmtId="0" fontId="10" fillId="2" borderId="2" applyAlignment="1" pivotButton="0" quotePrefix="0" xfId="0">
      <alignment horizontal="left" vertical="top" wrapText="1"/>
    </xf>
    <xf numFmtId="0" fontId="4" fillId="0" borderId="4" applyAlignment="1" pivotButton="0" quotePrefix="0" xfId="0">
      <alignment horizontal="left" vertical="center" wrapText="1" indent="4"/>
    </xf>
    <xf numFmtId="0" fontId="10" fillId="0" borderId="3" applyAlignment="1" pivotButton="0" quotePrefix="0" xfId="0">
      <alignment horizontal="left" vertical="center" wrapText="1" indent="2"/>
    </xf>
    <xf numFmtId="0" fontId="10" fillId="0" borderId="4" applyAlignment="1" pivotButton="0" quotePrefix="0" xfId="0">
      <alignment horizontal="left" vertical="top" wrapText="1" indent="2"/>
    </xf>
    <xf numFmtId="0" fontId="6" fillId="0" borderId="0" applyAlignment="1" pivotButton="0" quotePrefix="0" xfId="0">
      <alignment horizontal="left" vertical="top"/>
    </xf>
    <xf numFmtId="0" fontId="7" fillId="0" borderId="5" applyAlignment="1" pivotButton="0" quotePrefix="0" xfId="0">
      <alignment horizontal="left" vertical="top" wrapText="1"/>
    </xf>
    <xf numFmtId="0" fontId="4" fillId="0" borderId="6" applyAlignment="1" pivotButton="0" quotePrefix="0" xfId="0">
      <alignment horizontal="left" vertical="center" wrapText="1" indent="4"/>
    </xf>
    <xf numFmtId="0" fontId="10" fillId="0" borderId="2" applyAlignment="1" pivotButton="0" quotePrefix="0" xfId="0">
      <alignment horizontal="left" vertical="center" wrapText="1"/>
    </xf>
    <xf numFmtId="0" fontId="10" fillId="0" borderId="2" applyAlignment="1" pivotButton="0" quotePrefix="0" xfId="0">
      <alignment horizontal="left" vertical="center" wrapText="1" indent="2"/>
    </xf>
    <xf numFmtId="0" fontId="4" fillId="0" borderId="4" applyAlignment="1" pivotButton="0" quotePrefix="0" xfId="0">
      <alignment horizontal="left" vertical="top" wrapText="1" indent="6"/>
    </xf>
    <xf numFmtId="0" fontId="25" fillId="0" borderId="0" pivotButton="0" quotePrefix="0" xfId="0"/>
    <xf numFmtId="0" fontId="15" fillId="0" borderId="7" applyAlignment="1" pivotButton="0" quotePrefix="0" xfId="0">
      <alignment horizontal="left" vertical="center"/>
    </xf>
    <xf numFmtId="0" fontId="14" fillId="0" borderId="7" applyAlignment="1" pivotButton="0" quotePrefix="0" xfId="0">
      <alignment horizontal="left" vertical="center"/>
    </xf>
    <xf numFmtId="0" fontId="26" fillId="15" borderId="37" pivotButton="0" quotePrefix="0" xfId="0"/>
    <xf numFmtId="0" fontId="26" fillId="15" borderId="0" pivotButton="0" quotePrefix="0" xfId="0"/>
    <xf numFmtId="0" fontId="26" fillId="15" borderId="38" pivotButton="0" quotePrefix="0" xfId="0"/>
    <xf numFmtId="0" fontId="25" fillId="15" borderId="39" pivotButton="0" quotePrefix="0" xfId="0"/>
    <xf numFmtId="0" fontId="17" fillId="15" borderId="40" pivotButton="0" quotePrefix="0" xfId="0"/>
    <xf numFmtId="0" fontId="16" fillId="15" borderId="41" pivotButton="0" quotePrefix="0" xfId="0"/>
    <xf numFmtId="0" fontId="17" fillId="15" borderId="41" pivotButton="0" quotePrefix="0" xfId="0"/>
    <xf numFmtId="0" fontId="17" fillId="15" borderId="42" pivotButton="0" quotePrefix="0" xfId="0"/>
    <xf numFmtId="4" fontId="6" fillId="0" borderId="1" applyAlignment="1" pivotButton="0" quotePrefix="0" xfId="0">
      <alignment horizontal="center" vertical="center"/>
    </xf>
    <xf numFmtId="2" fontId="6" fillId="0" borderId="0" applyAlignment="1" pivotButton="0" quotePrefix="0" xfId="0">
      <alignment vertical="top"/>
    </xf>
    <xf numFmtId="0" fontId="12" fillId="0" borderId="4" applyAlignment="1" pivotButton="0" quotePrefix="0" xfId="0">
      <alignment horizontal="left" vertical="center" wrapText="1" indent="4"/>
    </xf>
    <xf numFmtId="0" fontId="6" fillId="0" borderId="4" applyAlignment="1" pivotButton="0" quotePrefix="0" xfId="0">
      <alignment horizontal="left" vertical="center" wrapText="1" indent="6"/>
    </xf>
    <xf numFmtId="0" fontId="6" fillId="0" borderId="6" applyAlignment="1" pivotButton="0" quotePrefix="0" xfId="0">
      <alignment horizontal="left" vertical="center" wrapText="1" indent="6"/>
    </xf>
    <xf numFmtId="0" fontId="27" fillId="0" borderId="2" applyAlignment="1" pivotButton="0" quotePrefix="0" xfId="0">
      <alignment horizontal="left" vertical="top" wrapText="1"/>
    </xf>
    <xf numFmtId="0" fontId="27" fillId="0" borderId="3" applyAlignment="1" pivotButton="0" quotePrefix="0" xfId="0">
      <alignment horizontal="left" vertical="top" wrapText="1" indent="2"/>
    </xf>
    <xf numFmtId="0" fontId="28" fillId="0" borderId="4" applyAlignment="1" pivotButton="0" quotePrefix="0" xfId="0">
      <alignment horizontal="left" vertical="top" wrapText="1" indent="4"/>
    </xf>
    <xf numFmtId="0" fontId="28" fillId="0" borderId="4" applyAlignment="1" pivotButton="0" quotePrefix="0" xfId="0">
      <alignment horizontal="left" vertical="top" wrapText="1" indent="8"/>
    </xf>
    <xf numFmtId="0" fontId="28" fillId="0" borderId="3" applyAlignment="1" pivotButton="0" quotePrefix="0" xfId="0">
      <alignment horizontal="left" vertical="top" wrapText="1" indent="2"/>
    </xf>
    <xf numFmtId="0" fontId="28" fillId="0" borderId="6" applyAlignment="1" pivotButton="0" quotePrefix="0" xfId="0">
      <alignment horizontal="left" vertical="top" wrapText="1" indent="2"/>
    </xf>
    <xf numFmtId="10" fontId="27" fillId="0" borderId="9" applyAlignment="1" pivotButton="0" quotePrefix="0" xfId="0">
      <alignment horizontal="center" vertical="center"/>
    </xf>
    <xf numFmtId="0" fontId="31" fillId="0" borderId="4" applyAlignment="1" pivotButton="0" quotePrefix="0" xfId="0">
      <alignment horizontal="left" vertical="top" wrapText="1" indent="4"/>
    </xf>
    <xf numFmtId="10" fontId="31" fillId="0" borderId="10" applyAlignment="1" pivotButton="0" quotePrefix="0" xfId="0">
      <alignment horizontal="center" vertical="center"/>
    </xf>
    <xf numFmtId="10" fontId="28" fillId="0" borderId="10" applyAlignment="1" pivotButton="0" quotePrefix="0" xfId="0">
      <alignment horizontal="center" vertical="center"/>
    </xf>
    <xf numFmtId="0" fontId="32" fillId="0" borderId="1" applyAlignment="1" pivotButton="0" quotePrefix="0" xfId="0">
      <alignment horizontal="left" vertical="top" wrapText="1"/>
    </xf>
    <xf numFmtId="10" fontId="30" fillId="0" borderId="1" applyAlignment="1" pivotButton="0" quotePrefix="0" xfId="0">
      <alignment horizontal="center" vertical="center"/>
    </xf>
    <xf numFmtId="0" fontId="27" fillId="0" borderId="3" applyAlignment="1" pivotButton="0" quotePrefix="0" xfId="0">
      <alignment horizontal="left" vertical="top" indent="2"/>
    </xf>
    <xf numFmtId="2" fontId="10" fillId="0" borderId="11" applyAlignment="1" pivotButton="0" quotePrefix="0" xfId="0">
      <alignment horizontal="center" vertical="center" wrapText="1"/>
    </xf>
    <xf numFmtId="164" fontId="10" fillId="0" borderId="11" applyAlignment="1" pivotButton="0" quotePrefix="0" xfId="0">
      <alignment horizontal="center" vertical="center" wrapText="1"/>
    </xf>
    <xf numFmtId="165" fontId="10" fillId="0" borderId="11" applyAlignment="1" pivotButton="0" quotePrefix="0" xfId="0">
      <alignment horizontal="center" vertical="center" wrapText="1"/>
    </xf>
    <xf numFmtId="165" fontId="8" fillId="0" borderId="8" applyAlignment="1" pivotButton="0" quotePrefix="0" xfId="0">
      <alignment horizontal="center" vertical="center" wrapText="1"/>
    </xf>
    <xf numFmtId="10" fontId="7" fillId="0" borderId="8" applyAlignment="1" pivotButton="0" quotePrefix="0" xfId="0">
      <alignment horizontal="center" vertical="center" wrapText="1"/>
    </xf>
    <xf numFmtId="165" fontId="10" fillId="0" borderId="0" applyAlignment="1" pivotButton="0" quotePrefix="0" xfId="0">
      <alignment horizontal="center" vertical="center"/>
    </xf>
    <xf numFmtId="0" fontId="11" fillId="2" borderId="0" applyAlignment="1" pivotButton="0" quotePrefix="0" xfId="0">
      <alignment horizontal="center" vertical="center" wrapText="1"/>
    </xf>
    <xf numFmtId="4" fontId="5" fillId="0" borderId="0" applyAlignment="1" pivotButton="0" quotePrefix="0" xfId="0">
      <alignment horizontal="center" vertical="center"/>
    </xf>
    <xf numFmtId="10" fontId="5" fillId="0" borderId="0" applyAlignment="1" pivotButton="0" quotePrefix="0" xfId="0">
      <alignment horizontal="center" vertical="center"/>
    </xf>
    <xf numFmtId="0" fontId="5" fillId="0" borderId="0" applyAlignment="1" pivotButton="0" quotePrefix="0" xfId="0">
      <alignment horizontal="left" vertical="center" wrapText="1"/>
    </xf>
    <xf numFmtId="0" fontId="28" fillId="0" borderId="4" applyAlignment="1" pivotButton="0" quotePrefix="0" xfId="0">
      <alignment horizontal="left" vertical="top" wrapText="1" indent="6"/>
    </xf>
    <xf numFmtId="0" fontId="33" fillId="0" borderId="2" applyAlignment="1" pivotButton="0" quotePrefix="0" xfId="0">
      <alignment horizontal="left" vertical="top" wrapText="1"/>
    </xf>
    <xf numFmtId="0" fontId="6" fillId="0" borderId="0" applyAlignment="1" pivotButton="0" quotePrefix="0" xfId="0">
      <alignment horizontal="left" vertical="top" wrapText="1"/>
    </xf>
    <xf numFmtId="165" fontId="6" fillId="0" borderId="5" applyAlignment="1" pivotButton="0" quotePrefix="0" xfId="0">
      <alignment horizontal="center" vertical="top"/>
    </xf>
    <xf numFmtId="164" fontId="9" fillId="0" borderId="5" applyAlignment="1" pivotButton="0" quotePrefix="0" xfId="0">
      <alignment horizontal="center" vertical="top"/>
    </xf>
    <xf numFmtId="164" fontId="9" fillId="0" borderId="0" applyAlignment="1" pivotButton="0" quotePrefix="0" xfId="0">
      <alignment horizontal="center" vertical="top"/>
    </xf>
    <xf numFmtId="0" fontId="8" fillId="0" borderId="5" applyAlignment="1" pivotButton="0" quotePrefix="0" xfId="0">
      <alignment horizontal="center" vertical="top" wrapText="1"/>
    </xf>
    <xf numFmtId="2" fontId="6" fillId="0" borderId="5" applyAlignment="1" pivotButton="0" quotePrefix="0" xfId="0">
      <alignment horizontal="center" vertical="top"/>
    </xf>
    <xf numFmtId="0" fontId="27" fillId="0" borderId="4" applyAlignment="1" pivotButton="0" quotePrefix="0" xfId="0">
      <alignment horizontal="left" vertical="top" wrapText="1" indent="2"/>
    </xf>
    <xf numFmtId="0" fontId="26" fillId="15" borderId="43" applyAlignment="1" pivotButton="0" quotePrefix="0" xfId="0">
      <alignment horizontal="left" wrapText="1"/>
    </xf>
    <xf numFmtId="0" fontId="26" fillId="15" borderId="43" applyAlignment="1" pivotButton="0" quotePrefix="0" xfId="0">
      <alignment horizontal="center" wrapText="1"/>
    </xf>
    <xf numFmtId="0" fontId="26" fillId="15" borderId="43" applyAlignment="1" pivotButton="0" quotePrefix="0" xfId="0">
      <alignment horizontal="right" wrapText="1"/>
    </xf>
    <xf numFmtId="0" fontId="14" fillId="0" borderId="7" applyAlignment="1" pivotButton="0" quotePrefix="0" xfId="5">
      <alignment horizontal="left" vertical="center"/>
    </xf>
    <xf numFmtId="0" fontId="4" fillId="0" borderId="4" applyAlignment="1" pivotButton="0" quotePrefix="0" xfId="5">
      <alignment horizontal="left" vertical="top" wrapText="1" indent="2"/>
    </xf>
    <xf numFmtId="0" fontId="4" fillId="0" borderId="4" applyAlignment="1" pivotButton="0" quotePrefix="0" xfId="5">
      <alignment horizontal="left" vertical="top" wrapText="1" indent="4"/>
    </xf>
    <xf numFmtId="0" fontId="4" fillId="0" borderId="4" applyAlignment="1" pivotButton="0" quotePrefix="0" xfId="5">
      <alignment horizontal="left" vertical="center" wrapText="1" indent="4"/>
    </xf>
    <xf numFmtId="0" fontId="10" fillId="0" borderId="3" applyAlignment="1" pivotButton="0" quotePrefix="0" xfId="5">
      <alignment horizontal="left" vertical="top" wrapText="1" indent="2"/>
    </xf>
    <xf numFmtId="0" fontId="10" fillId="0" borderId="44" applyAlignment="1" pivotButton="0" quotePrefix="0" xfId="0">
      <alignment horizontal="left" vertical="top" wrapText="1"/>
    </xf>
    <xf numFmtId="164" fontId="9" fillId="0" borderId="0" applyAlignment="1" pivotButton="0" quotePrefix="0" xfId="0">
      <alignment horizontal="left" vertical="top"/>
    </xf>
    <xf numFmtId="0" fontId="4" fillId="0" borderId="45" applyAlignment="1" pivotButton="0" quotePrefix="0" xfId="0">
      <alignment horizontal="left" vertical="center" wrapText="1" indent="5"/>
    </xf>
    <xf numFmtId="0" fontId="34" fillId="0" borderId="0" applyAlignment="1" pivotButton="0" quotePrefix="0" xfId="0">
      <alignment horizontal="left" vertical="top" wrapText="1"/>
    </xf>
    <xf numFmtId="0" fontId="10" fillId="2" borderId="3" applyAlignment="1" pivotButton="0" quotePrefix="0" xfId="0">
      <alignment horizontal="left" vertical="top" wrapText="1"/>
    </xf>
    <xf numFmtId="0" fontId="4" fillId="0" borderId="4" applyAlignment="1" pivotButton="0" quotePrefix="0" xfId="0">
      <alignment horizontal="left" vertical="top" wrapText="1" indent="2"/>
    </xf>
    <xf numFmtId="0" fontId="4" fillId="0" borderId="6" applyAlignment="1" pivotButton="0" quotePrefix="0" xfId="0">
      <alignment horizontal="left" vertical="top" wrapText="1" indent="2"/>
    </xf>
    <xf numFmtId="0" fontId="4" fillId="0" borderId="6" applyAlignment="1" pivotButton="0" quotePrefix="0" xfId="5">
      <alignment horizontal="left" vertical="top" wrapText="1" indent="4"/>
    </xf>
    <xf numFmtId="0" fontId="10" fillId="0" borderId="3" applyAlignment="1" pivotButton="0" quotePrefix="0" xfId="5">
      <alignment horizontal="left" vertical="center" wrapText="1" indent="2"/>
    </xf>
    <xf numFmtId="0" fontId="10" fillId="0" borderId="46" applyAlignment="1" pivotButton="0" quotePrefix="0" xfId="0">
      <alignment horizontal="left" vertical="center" wrapText="1" indent="2"/>
    </xf>
    <xf numFmtId="0" fontId="10" fillId="0" borderId="47" applyAlignment="1" pivotButton="0" quotePrefix="0" xfId="0">
      <alignment horizontal="left" vertical="center" wrapText="1" indent="2"/>
    </xf>
    <xf numFmtId="0" fontId="4" fillId="0" borderId="6" applyAlignment="1" pivotButton="0" quotePrefix="0" xfId="5">
      <alignment horizontal="left" vertical="top" wrapText="1" indent="2"/>
    </xf>
    <xf numFmtId="0" fontId="10" fillId="2" borderId="48" applyAlignment="1" pivotButton="0" quotePrefix="0" xfId="0">
      <alignment horizontal="left" vertical="top" wrapText="1"/>
    </xf>
    <xf numFmtId="0" fontId="4" fillId="0" borderId="49" applyAlignment="1" pivotButton="0" quotePrefix="0" xfId="5">
      <alignment horizontal="left" vertical="top" wrapText="1" indent="2"/>
    </xf>
    <xf numFmtId="0" fontId="4" fillId="0" borderId="12" applyAlignment="1" pivotButton="0" quotePrefix="0" xfId="0">
      <alignment horizontal="left" vertical="top" wrapText="1" indent="4"/>
    </xf>
    <xf numFmtId="0" fontId="35" fillId="0" borderId="0" applyAlignment="1" pivotButton="0" quotePrefix="0" xfId="0">
      <alignment horizontal="center" vertical="center"/>
    </xf>
    <xf numFmtId="4" fontId="10" fillId="0" borderId="0" applyAlignment="1" pivotButton="0" quotePrefix="0" xfId="0">
      <alignment horizontal="center" vertical="center"/>
    </xf>
    <xf numFmtId="10" fontId="10" fillId="0" borderId="0" applyAlignment="1" pivotButton="0" quotePrefix="0" xfId="0">
      <alignment horizontal="center" vertical="center"/>
    </xf>
    <xf numFmtId="0" fontId="18" fillId="0" borderId="0" applyAlignment="1" pivotButton="0" quotePrefix="0" xfId="0">
      <alignment horizontal="left" vertical="center"/>
    </xf>
    <xf numFmtId="0" fontId="31" fillId="0" borderId="13" applyAlignment="1" pivotButton="0" quotePrefix="0" xfId="0">
      <alignment horizontal="left" vertical="top" wrapText="1" indent="4"/>
    </xf>
    <xf numFmtId="0" fontId="31" fillId="0" borderId="14" applyAlignment="1" pivotButton="0" quotePrefix="0" xfId="0">
      <alignment horizontal="left" vertical="top" wrapText="1" indent="4"/>
    </xf>
    <xf numFmtId="0" fontId="6" fillId="16" borderId="0" applyAlignment="1" pivotButton="0" quotePrefix="0" xfId="0">
      <alignment vertical="top"/>
    </xf>
    <xf numFmtId="0" fontId="26" fillId="15" borderId="50" applyAlignment="1" pivotButton="0" quotePrefix="0" xfId="0">
      <alignment horizontal="left" wrapText="1"/>
    </xf>
    <xf numFmtId="0" fontId="26" fillId="15" borderId="50" applyAlignment="1" pivotButton="0" quotePrefix="0" xfId="0">
      <alignment horizontal="center" wrapText="1"/>
    </xf>
    <xf numFmtId="10" fontId="27" fillId="0" borderId="11" applyAlignment="1" pivotButton="0" quotePrefix="0" xfId="7">
      <alignment horizontal="center" vertical="center"/>
    </xf>
    <xf numFmtId="10" fontId="31" fillId="0" borderId="10" applyAlignment="1" pivotButton="0" quotePrefix="0" xfId="7">
      <alignment horizontal="center" vertical="center"/>
    </xf>
    <xf numFmtId="10" fontId="28" fillId="0" borderId="10" applyAlignment="1" pivotButton="0" quotePrefix="0" xfId="7">
      <alignment horizontal="center" vertical="center"/>
    </xf>
    <xf numFmtId="10" fontId="27" fillId="0" borderId="15" applyAlignment="1" pivotButton="0" quotePrefix="0" xfId="7">
      <alignment horizontal="center" vertical="center"/>
    </xf>
    <xf numFmtId="10" fontId="31" fillId="0" borderId="16" applyAlignment="1" pivotButton="0" quotePrefix="0" xfId="7">
      <alignment horizontal="center" vertical="center"/>
    </xf>
    <xf numFmtId="0" fontId="6" fillId="0" borderId="0" applyAlignment="1" pivotButton="0" quotePrefix="0" xfId="5">
      <alignment vertical="top"/>
    </xf>
    <xf numFmtId="0" fontId="8" fillId="0" borderId="0" applyAlignment="1" pivotButton="0" quotePrefix="0" xfId="5">
      <alignment horizontal="center" vertical="top" wrapText="1"/>
    </xf>
    <xf numFmtId="2" fontId="6" fillId="0" borderId="5" applyAlignment="1" pivotButton="0" quotePrefix="0" xfId="5">
      <alignment horizontal="center" vertical="top"/>
    </xf>
    <xf numFmtId="164" fontId="9" fillId="0" borderId="5" applyAlignment="1" pivotButton="0" quotePrefix="0" xfId="5">
      <alignment horizontal="center" vertical="top"/>
    </xf>
    <xf numFmtId="164" fontId="9" fillId="0" borderId="0" applyAlignment="1" pivotButton="0" quotePrefix="0" xfId="5">
      <alignment horizontal="center" vertical="top"/>
    </xf>
    <xf numFmtId="165" fontId="6" fillId="0" borderId="0" applyAlignment="1" pivotButton="0" quotePrefix="0" xfId="5">
      <alignment horizontal="center" vertical="top"/>
    </xf>
    <xf numFmtId="0" fontId="6" fillId="0" borderId="0" applyAlignment="1" pivotButton="0" quotePrefix="0" xfId="5">
      <alignment vertical="center"/>
    </xf>
    <xf numFmtId="0" fontId="10" fillId="0" borderId="2" applyAlignment="1" pivotButton="0" quotePrefix="0" xfId="5">
      <alignment horizontal="left" vertical="top" wrapText="1" indent="2"/>
    </xf>
    <xf numFmtId="0" fontId="10" fillId="0" borderId="4" applyAlignment="1" pivotButton="0" quotePrefix="0" xfId="5">
      <alignment horizontal="left" vertical="top" wrapText="1" indent="2"/>
    </xf>
    <xf numFmtId="0" fontId="4" fillId="0" borderId="6" applyAlignment="1" pivotButton="0" quotePrefix="0" xfId="5">
      <alignment horizontal="left" vertical="center" wrapText="1" indent="4"/>
    </xf>
    <xf numFmtId="0" fontId="6" fillId="0" borderId="1" applyAlignment="1" pivotButton="0" quotePrefix="0" xfId="5">
      <alignment horizontal="left" vertical="top" wrapText="1"/>
    </xf>
    <xf numFmtId="2" fontId="6" fillId="0" borderId="0" applyAlignment="1" pivotButton="0" quotePrefix="0" xfId="5">
      <alignment vertical="top"/>
    </xf>
    <xf numFmtId="164" fontId="9" fillId="0" borderId="0" applyAlignment="1" pivotButton="0" quotePrefix="0" xfId="5">
      <alignment vertical="top"/>
    </xf>
    <xf numFmtId="165" fontId="6" fillId="0" borderId="0" applyAlignment="1" pivotButton="0" quotePrefix="0" xfId="5">
      <alignment vertical="top"/>
    </xf>
    <xf numFmtId="0" fontId="6" fillId="0" borderId="0" applyAlignment="1" pivotButton="0" quotePrefix="0" xfId="5">
      <alignment vertical="top" wrapText="1"/>
    </xf>
    <xf numFmtId="0" fontId="14" fillId="0" borderId="17" applyAlignment="1" pivotButton="0" quotePrefix="0" xfId="0">
      <alignment horizontal="left" vertical="center"/>
    </xf>
    <xf numFmtId="0" fontId="6" fillId="17" borderId="0" applyAlignment="1" pivotButton="0" quotePrefix="0" xfId="0">
      <alignment vertical="top"/>
    </xf>
    <xf numFmtId="0" fontId="6" fillId="17" borderId="7" applyAlignment="1" pivotButton="0" quotePrefix="0" xfId="5">
      <alignment horizontal="left" vertical="center"/>
    </xf>
    <xf numFmtId="0" fontId="6" fillId="17" borderId="7" applyAlignment="1" pivotButton="0" quotePrefix="0" xfId="0">
      <alignment vertical="top"/>
    </xf>
    <xf numFmtId="0" fontId="6" fillId="17" borderId="0" applyAlignment="1" pivotButton="0" quotePrefix="0" xfId="5">
      <alignment horizontal="left" vertical="center"/>
    </xf>
    <xf numFmtId="0" fontId="3" fillId="17" borderId="0" applyAlignment="1" pivotButton="0" quotePrefix="0" xfId="5">
      <alignment horizontal="left" vertical="center"/>
    </xf>
    <xf numFmtId="0" fontId="6" fillId="17" borderId="51" applyAlignment="1" pivotButton="0" quotePrefix="0" xfId="5">
      <alignment horizontal="left" vertical="center"/>
    </xf>
    <xf numFmtId="0" fontId="6" fillId="17" borderId="51" applyAlignment="1" pivotButton="0" quotePrefix="0" xfId="0">
      <alignment vertical="top"/>
    </xf>
    <xf numFmtId="0" fontId="6" fillId="0" borderId="19" applyAlignment="1" pivotButton="0" quotePrefix="0" xfId="0">
      <alignment vertical="top"/>
    </xf>
    <xf numFmtId="0" fontId="12" fillId="0" borderId="4" applyAlignment="1" pivotButton="0" quotePrefix="0" xfId="0">
      <alignment horizontal="left" vertical="top" wrapText="1" indent="4"/>
    </xf>
    <xf numFmtId="0" fontId="6" fillId="0" borderId="4" applyAlignment="1" pivotButton="0" quotePrefix="0" xfId="5">
      <alignment horizontal="left" vertical="center" wrapText="1" indent="6"/>
    </xf>
    <xf numFmtId="0" fontId="10" fillId="0" borderId="6" applyAlignment="1" pivotButton="0" quotePrefix="0" xfId="0">
      <alignment horizontal="left" vertical="top" wrapText="1" indent="2"/>
    </xf>
    <xf numFmtId="0" fontId="10" fillId="0" borderId="6" applyAlignment="1" pivotButton="0" quotePrefix="0" xfId="5">
      <alignment horizontal="left" vertical="top" wrapText="1" indent="2"/>
    </xf>
    <xf numFmtId="0" fontId="4" fillId="0" borderId="53" applyAlignment="1" pivotButton="0" quotePrefix="0" xfId="5">
      <alignment horizontal="left" vertical="top" wrapText="1" indent="2"/>
    </xf>
    <xf numFmtId="0" fontId="8" fillId="0" borderId="0" applyAlignment="1" pivotButton="0" quotePrefix="0" xfId="0">
      <alignment vertical="top"/>
    </xf>
    <xf numFmtId="0" fontId="4" fillId="0" borderId="0" applyAlignment="1" pivotButton="0" quotePrefix="0" xfId="0">
      <alignment vertical="top"/>
    </xf>
    <xf numFmtId="0" fontId="12" fillId="0" borderId="7" applyAlignment="1" pivotButton="0" quotePrefix="0" xfId="0">
      <alignment horizontal="left" vertical="center"/>
    </xf>
    <xf numFmtId="0" fontId="4" fillId="0" borderId="7" applyAlignment="1" pivotButton="0" quotePrefix="0" xfId="0">
      <alignment horizontal="left" vertical="center"/>
    </xf>
    <xf numFmtId="0" fontId="4" fillId="0" borderId="17" applyAlignment="1" pivotButton="0" quotePrefix="0" xfId="0">
      <alignment horizontal="left" vertical="center"/>
    </xf>
    <xf numFmtId="0" fontId="12" fillId="0" borderId="19" applyAlignment="1" pivotButton="0" quotePrefix="0" xfId="0">
      <alignment horizontal="left" vertical="center"/>
    </xf>
    <xf numFmtId="0" fontId="4" fillId="0" borderId="19" applyAlignment="1" pivotButton="0" quotePrefix="0" xfId="5">
      <alignment horizontal="left" vertical="center"/>
    </xf>
    <xf numFmtId="0" fontId="4" fillId="0" borderId="7" applyAlignment="1" pivotButton="0" quotePrefix="0" xfId="5">
      <alignment horizontal="left" vertical="center"/>
    </xf>
    <xf numFmtId="0" fontId="6" fillId="17" borderId="19" applyAlignment="1" pivotButton="0" quotePrefix="0" xfId="0">
      <alignment vertical="top"/>
    </xf>
    <xf numFmtId="0" fontId="6" fillId="17" borderId="19" applyAlignment="1" pivotButton="0" quotePrefix="0" xfId="5">
      <alignment horizontal="left" vertical="center"/>
    </xf>
    <xf numFmtId="0" fontId="6" fillId="17" borderId="54" applyAlignment="1" pivotButton="0" quotePrefix="0" xfId="5">
      <alignment horizontal="left" vertical="center"/>
    </xf>
    <xf numFmtId="165" fontId="12" fillId="0" borderId="11" applyAlignment="1" pivotButton="0" quotePrefix="0" xfId="0">
      <alignment horizontal="center" vertical="center" wrapText="1"/>
    </xf>
    <xf numFmtId="164" fontId="12" fillId="0" borderId="11" applyAlignment="1" pivotButton="0" quotePrefix="0" xfId="0">
      <alignment horizontal="center" vertical="center" wrapText="1"/>
    </xf>
    <xf numFmtId="10" fontId="10" fillId="0" borderId="11" applyAlignment="1" pivotButton="0" quotePrefix="0" xfId="0">
      <alignment horizontal="center" vertical="center"/>
    </xf>
    <xf numFmtId="0" fontId="20" fillId="5" borderId="19" applyAlignment="1" pivotButton="0" quotePrefix="0" xfId="4">
      <alignment horizontal="left" vertical="center" wrapText="1"/>
    </xf>
    <xf numFmtId="0" fontId="20" fillId="5" borderId="7" applyAlignment="1" pivotButton="0" quotePrefix="0" xfId="4">
      <alignment horizontal="left" vertical="center" wrapText="1"/>
    </xf>
    <xf numFmtId="0" fontId="3" fillId="6" borderId="19" applyAlignment="1" pivotButton="0" quotePrefix="0" xfId="4">
      <alignment horizontal="left" vertical="center" wrapText="1"/>
    </xf>
    <xf numFmtId="0" fontId="3" fillId="6" borderId="7" applyAlignment="1" pivotButton="0" quotePrefix="0" xfId="4">
      <alignment horizontal="left" vertical="center" wrapText="1"/>
    </xf>
    <xf numFmtId="0" fontId="20" fillId="7" borderId="7" applyAlignment="1" pivotButton="0" quotePrefix="0" xfId="4">
      <alignment horizontal="left" vertical="center" wrapText="1"/>
    </xf>
    <xf numFmtId="0" fontId="3" fillId="8" borderId="7" applyAlignment="1" pivotButton="0" quotePrefix="0" xfId="4">
      <alignment horizontal="left" vertical="center" wrapText="1"/>
    </xf>
    <xf numFmtId="0" fontId="3" fillId="9" borderId="7" applyAlignment="1" pivotButton="0" quotePrefix="0" xfId="4">
      <alignment horizontal="left" vertical="center" wrapText="1"/>
    </xf>
    <xf numFmtId="0" fontId="3" fillId="3" borderId="19" applyAlignment="1" pivotButton="0" quotePrefix="0" xfId="4">
      <alignment horizontal="left" vertical="center" wrapText="1"/>
    </xf>
    <xf numFmtId="0" fontId="3" fillId="3" borderId="7" applyAlignment="1" pivotButton="0" quotePrefix="0" xfId="4">
      <alignment horizontal="left" vertical="center" wrapText="1"/>
    </xf>
    <xf numFmtId="0" fontId="3" fillId="18" borderId="19" applyAlignment="1" pivotButton="0" quotePrefix="0" xfId="4">
      <alignment horizontal="left" vertical="center" wrapText="1"/>
    </xf>
    <xf numFmtId="0" fontId="3" fillId="3" borderId="21" applyAlignment="1" pivotButton="0" quotePrefix="0" xfId="4">
      <alignment horizontal="left" vertical="center" wrapText="1"/>
    </xf>
    <xf numFmtId="0" fontId="20" fillId="10" borderId="7" applyAlignment="1" pivotButton="0" quotePrefix="0" xfId="4">
      <alignment horizontal="left" vertical="center" wrapText="1"/>
    </xf>
    <xf numFmtId="0" fontId="3" fillId="11" borderId="7" applyAlignment="1" pivotButton="0" quotePrefix="0" xfId="4">
      <alignment horizontal="left" vertical="center" wrapText="1"/>
    </xf>
    <xf numFmtId="0" fontId="3" fillId="12" borderId="19" applyAlignment="1" pivotButton="0" quotePrefix="0" xfId="4">
      <alignment horizontal="left" vertical="center" wrapText="1"/>
    </xf>
    <xf numFmtId="0" fontId="3" fillId="12" borderId="7" applyAlignment="1" pivotButton="0" quotePrefix="0" xfId="4">
      <alignment horizontal="left" vertical="center" wrapText="1"/>
    </xf>
    <xf numFmtId="0" fontId="5" fillId="0" borderId="0" applyAlignment="1" pivotButton="0" quotePrefix="0" xfId="0">
      <alignment vertical="top"/>
    </xf>
    <xf numFmtId="0" fontId="36" fillId="19" borderId="7" applyAlignment="1" pivotButton="0" quotePrefix="0" xfId="0">
      <alignment horizontal="left" vertical="center" wrapText="1"/>
    </xf>
    <xf numFmtId="0" fontId="5" fillId="20" borderId="7" applyAlignment="1" pivotButton="0" quotePrefix="0" xfId="0">
      <alignment horizontal="left" vertical="center" wrapText="1"/>
    </xf>
    <xf numFmtId="0" fontId="5" fillId="17" borderId="0" applyAlignment="1" pivotButton="0" quotePrefix="0" xfId="5">
      <alignment vertical="top"/>
    </xf>
    <xf numFmtId="0" fontId="5" fillId="17" borderId="0" applyAlignment="1" pivotButton="0" quotePrefix="0" xfId="5">
      <alignment vertical="center"/>
    </xf>
    <xf numFmtId="0" fontId="37" fillId="21" borderId="7" applyAlignment="1" pivotButton="0" quotePrefix="0" xfId="4">
      <alignment horizontal="left" vertical="center" wrapText="1"/>
    </xf>
    <xf numFmtId="0" fontId="5" fillId="17" borderId="7" applyAlignment="1" pivotButton="0" quotePrefix="0" xfId="4">
      <alignment horizontal="left" vertical="center" wrapText="1"/>
    </xf>
    <xf numFmtId="0" fontId="5" fillId="0" borderId="0" applyAlignment="1" pivotButton="0" quotePrefix="0" xfId="5">
      <alignment vertical="top"/>
    </xf>
    <xf numFmtId="0" fontId="6" fillId="8" borderId="7" applyAlignment="1" pivotButton="0" quotePrefix="0" xfId="4">
      <alignment horizontal="left" vertical="center" wrapText="1"/>
    </xf>
    <xf numFmtId="4" fontId="5" fillId="0" borderId="0" applyAlignment="1" pivotButton="0" quotePrefix="0" xfId="0">
      <alignment horizontal="left" vertical="center"/>
    </xf>
    <xf numFmtId="165" fontId="12" fillId="0" borderId="22" applyAlignment="1" pivotButton="0" quotePrefix="0" xfId="0">
      <alignment horizontal="center" vertical="center" wrapText="1"/>
    </xf>
    <xf numFmtId="0" fontId="6" fillId="22" borderId="0" applyAlignment="1" pivotButton="0" quotePrefix="0" xfId="0">
      <alignment vertical="top"/>
    </xf>
    <xf numFmtId="0" fontId="6" fillId="22" borderId="0" applyAlignment="1" pivotButton="0" quotePrefix="0" xfId="5">
      <alignment horizontal="left" vertical="center"/>
    </xf>
    <xf numFmtId="2" fontId="10" fillId="16" borderId="11" applyAlignment="1" pivotButton="0" quotePrefix="0" xfId="0">
      <alignment horizontal="center" vertical="center" wrapText="1"/>
    </xf>
    <xf numFmtId="164" fontId="10" fillId="16" borderId="11" applyAlignment="1" pivotButton="0" quotePrefix="0" xfId="0">
      <alignment horizontal="center" vertical="center" wrapText="1"/>
    </xf>
    <xf numFmtId="165" fontId="10" fillId="16" borderId="11" applyAlignment="1" pivotButton="0" quotePrefix="0" xfId="0">
      <alignment horizontal="center" vertical="center" wrapText="1"/>
    </xf>
    <xf numFmtId="165" fontId="8" fillId="16" borderId="8" applyAlignment="1" pivotButton="0" quotePrefix="0" xfId="0">
      <alignment horizontal="center" vertical="center" wrapText="1"/>
    </xf>
    <xf numFmtId="10" fontId="7" fillId="16" borderId="8" applyAlignment="1" pivotButton="0" quotePrefix="0" xfId="0">
      <alignment horizontal="center" vertical="center" wrapText="1"/>
    </xf>
    <xf numFmtId="10" fontId="27" fillId="16" borderId="9" applyAlignment="1" pivotButton="0" quotePrefix="0" xfId="0">
      <alignment horizontal="center" vertical="center"/>
    </xf>
    <xf numFmtId="10" fontId="31" fillId="16" borderId="10" applyAlignment="1" pivotButton="0" quotePrefix="0" xfId="0">
      <alignment horizontal="center" vertical="center"/>
    </xf>
    <xf numFmtId="10" fontId="28" fillId="16" borderId="10" applyAlignment="1" pivotButton="0" quotePrefix="0" xfId="0">
      <alignment horizontal="center" vertical="center"/>
    </xf>
    <xf numFmtId="10" fontId="30" fillId="16" borderId="1" applyAlignment="1" pivotButton="0" quotePrefix="0" xfId="0">
      <alignment horizontal="center" vertical="center"/>
    </xf>
    <xf numFmtId="10" fontId="31" fillId="16" borderId="10" applyAlignment="1" pivotButton="0" quotePrefix="0" xfId="7">
      <alignment horizontal="center" vertical="center"/>
    </xf>
    <xf numFmtId="10" fontId="28" fillId="16" borderId="10" applyAlignment="1" pivotButton="0" quotePrefix="0" xfId="7">
      <alignment horizontal="center" vertical="center"/>
    </xf>
    <xf numFmtId="4" fontId="6" fillId="16" borderId="1" applyAlignment="1" pivotButton="0" quotePrefix="0" xfId="0">
      <alignment horizontal="center" vertical="center"/>
    </xf>
    <xf numFmtId="10" fontId="31" fillId="16" borderId="16" applyAlignment="1" pivotButton="0" quotePrefix="0" xfId="7">
      <alignment horizontal="center" vertical="center"/>
    </xf>
    <xf numFmtId="0" fontId="20" fillId="6" borderId="19" applyAlignment="1" pivotButton="0" quotePrefix="0" xfId="4">
      <alignment horizontal="left" vertical="center" wrapText="1"/>
    </xf>
    <xf numFmtId="0" fontId="20" fillId="13" borderId="7" applyAlignment="1" pivotButton="0" quotePrefix="0" xfId="4">
      <alignment horizontal="left" vertical="center" wrapText="1"/>
    </xf>
    <xf numFmtId="0" fontId="20" fillId="4" borderId="19" applyAlignment="1" pivotButton="0" quotePrefix="0" xfId="4">
      <alignment horizontal="left" vertical="center" wrapText="1"/>
    </xf>
    <xf numFmtId="0" fontId="20" fillId="4" borderId="7" applyAlignment="1" pivotButton="0" quotePrefix="0" xfId="4">
      <alignment horizontal="left" vertical="center" wrapText="1"/>
    </xf>
    <xf numFmtId="0" fontId="20" fillId="14" borderId="19" applyAlignment="1" pivotButton="0" quotePrefix="0" xfId="4">
      <alignment horizontal="left" vertical="center" wrapText="1"/>
    </xf>
    <xf numFmtId="0" fontId="20" fillId="14" borderId="7" applyAlignment="1" pivotButton="0" quotePrefix="0" xfId="4">
      <alignment horizontal="left" vertical="center" wrapText="1"/>
    </xf>
    <xf numFmtId="0" fontId="8" fillId="0" borderId="7" applyAlignment="1" pivotButton="0" quotePrefix="0" xfId="0">
      <alignment horizontal="left" vertical="center"/>
    </xf>
    <xf numFmtId="10" fontId="10" fillId="0" borderId="11" applyAlignment="1" pivotButton="0" quotePrefix="0" xfId="7">
      <alignment horizontal="center" vertical="center"/>
    </xf>
    <xf numFmtId="10" fontId="10" fillId="16" borderId="11" applyAlignment="1" pivotButton="0" quotePrefix="0" xfId="7">
      <alignment horizontal="center" vertical="center"/>
    </xf>
    <xf numFmtId="10" fontId="10" fillId="0" borderId="9" applyAlignment="1" pivotButton="0" quotePrefix="0" xfId="7">
      <alignment horizontal="center" vertical="center"/>
    </xf>
    <xf numFmtId="10" fontId="10" fillId="16" borderId="9" applyAlignment="1" pivotButton="0" quotePrefix="0" xfId="7">
      <alignment horizontal="center" vertical="center"/>
    </xf>
    <xf numFmtId="10" fontId="10" fillId="0" borderId="10" applyAlignment="1" pivotButton="0" quotePrefix="0" xfId="7">
      <alignment horizontal="center" vertical="center"/>
    </xf>
    <xf numFmtId="10" fontId="10" fillId="16" borderId="10" applyAlignment="1" pivotButton="0" quotePrefix="0" xfId="7">
      <alignment horizontal="center" vertical="center"/>
    </xf>
    <xf numFmtId="10" fontId="10" fillId="0" borderId="52" applyAlignment="1" pivotButton="0" quotePrefix="0" xfId="7">
      <alignment horizontal="center" vertical="center"/>
    </xf>
    <xf numFmtId="10" fontId="10" fillId="16" borderId="52" applyAlignment="1" pivotButton="0" quotePrefix="0" xfId="7">
      <alignment horizontal="center" vertical="center"/>
    </xf>
    <xf numFmtId="10" fontId="10" fillId="0" borderId="55" applyAlignment="1" pivotButton="0" quotePrefix="0" xfId="7">
      <alignment horizontal="center" vertical="center"/>
    </xf>
    <xf numFmtId="10" fontId="10" fillId="16" borderId="55" applyAlignment="1" pivotButton="0" quotePrefix="0" xfId="7">
      <alignment horizontal="center" vertical="center"/>
    </xf>
    <xf numFmtId="10" fontId="10" fillId="22" borderId="56" applyAlignment="1" pivotButton="0" quotePrefix="0" xfId="7">
      <alignment horizontal="center" vertical="center"/>
    </xf>
    <xf numFmtId="10" fontId="10" fillId="16" borderId="56" applyAlignment="1" pivotButton="0" quotePrefix="0" xfId="7">
      <alignment horizontal="center" vertical="center"/>
    </xf>
    <xf numFmtId="10" fontId="10" fillId="16" borderId="23" applyAlignment="1" pivotButton="0" quotePrefix="0" xfId="7">
      <alignment horizontal="center" vertical="center"/>
    </xf>
    <xf numFmtId="10" fontId="4" fillId="16" borderId="23" applyAlignment="1" pivotButton="0" quotePrefix="0" xfId="7">
      <alignment horizontal="center" vertical="center"/>
    </xf>
    <xf numFmtId="10" fontId="10" fillId="22" borderId="9" applyAlignment="1" pivotButton="0" quotePrefix="0" xfId="7">
      <alignment horizontal="center" vertical="center"/>
    </xf>
    <xf numFmtId="10" fontId="4" fillId="0" borderId="23" applyAlignment="1" pivotButton="0" quotePrefix="0" xfId="7">
      <alignment horizontal="center" vertical="center"/>
    </xf>
    <xf numFmtId="10" fontId="10" fillId="0" borderId="24" applyAlignment="1" pivotButton="0" quotePrefix="0" xfId="7">
      <alignment horizontal="center" vertical="center"/>
    </xf>
    <xf numFmtId="10" fontId="10" fillId="16" borderId="24" applyAlignment="1" pivotButton="0" quotePrefix="0" xfId="7">
      <alignment horizontal="center" vertical="center"/>
    </xf>
    <xf numFmtId="10" fontId="12" fillId="0" borderId="10" applyAlignment="1" pivotButton="0" quotePrefix="0" xfId="7">
      <alignment horizontal="center" vertical="center"/>
    </xf>
    <xf numFmtId="10" fontId="12" fillId="16" borderId="10" applyAlignment="1" pivotButton="0" quotePrefix="0" xfId="7">
      <alignment horizontal="center" vertical="center"/>
    </xf>
    <xf numFmtId="10" fontId="10" fillId="0" borderId="23" applyAlignment="1" pivotButton="0" quotePrefix="0" xfId="7">
      <alignment horizontal="center" vertical="center"/>
    </xf>
    <xf numFmtId="10" fontId="10" fillId="0" borderId="25" applyAlignment="1" pivotButton="0" quotePrefix="0" xfId="7">
      <alignment horizontal="center" vertical="center"/>
    </xf>
    <xf numFmtId="10" fontId="10" fillId="0" borderId="26" applyAlignment="1" pivotButton="0" quotePrefix="0" xfId="7">
      <alignment horizontal="center" vertical="center"/>
    </xf>
    <xf numFmtId="10" fontId="10" fillId="16" borderId="25" applyAlignment="1" pivotButton="0" quotePrefix="0" xfId="7">
      <alignment horizontal="center" vertical="center"/>
    </xf>
    <xf numFmtId="0" fontId="26" fillId="15" borderId="50" applyAlignment="1" pivotButton="0" quotePrefix="0" xfId="0">
      <alignment horizontal="right" wrapText="1"/>
    </xf>
    <xf numFmtId="2" fontId="6" fillId="0" borderId="1" applyAlignment="1" pivotButton="0" quotePrefix="0" xfId="2">
      <alignment horizontal="center" vertical="center"/>
    </xf>
    <xf numFmtId="2" fontId="9" fillId="0" borderId="1" applyAlignment="1" pivotButton="0" quotePrefix="0" xfId="2">
      <alignment horizontal="center" vertical="center"/>
    </xf>
    <xf numFmtId="2" fontId="6" fillId="22" borderId="1" applyAlignment="1" pivotButton="0" quotePrefix="0" xfId="2">
      <alignment horizontal="center" vertical="center"/>
    </xf>
    <xf numFmtId="2" fontId="31" fillId="0" borderId="10" applyAlignment="1" pivotButton="0" quotePrefix="0" xfId="7">
      <alignment horizontal="center" vertical="center"/>
    </xf>
    <xf numFmtId="10" fontId="27" fillId="16" borderId="56" applyAlignment="1" pivotButton="0" quotePrefix="0" xfId="7">
      <alignment horizontal="center" vertical="center"/>
    </xf>
    <xf numFmtId="165" fontId="8" fillId="0" borderId="57" applyAlignment="1" pivotButton="0" quotePrefix="0" xfId="0">
      <alignment horizontal="center" vertical="center" wrapText="1"/>
    </xf>
    <xf numFmtId="10" fontId="27" fillId="0" borderId="56" applyAlignment="1" pivotButton="0" quotePrefix="0" xfId="7">
      <alignment horizontal="center" vertical="center"/>
    </xf>
    <xf numFmtId="165" fontId="6" fillId="0" borderId="58" applyAlignment="1" pivotButton="0" quotePrefix="0" xfId="0">
      <alignment vertical="top"/>
    </xf>
    <xf numFmtId="10" fontId="31" fillId="0" borderId="59" applyAlignment="1" pivotButton="0" quotePrefix="0" xfId="7">
      <alignment horizontal="center" vertical="center"/>
    </xf>
    <xf numFmtId="0" fontId="6" fillId="16" borderId="58" applyAlignment="1" pivotButton="0" quotePrefix="0" xfId="0">
      <alignment vertical="top"/>
    </xf>
    <xf numFmtId="10" fontId="27" fillId="0" borderId="10" applyAlignment="1" pivotButton="0" quotePrefix="0" xfId="7">
      <alignment horizontal="center" vertical="center"/>
    </xf>
    <xf numFmtId="10" fontId="10" fillId="0" borderId="11" applyAlignment="1" pivotButton="0" quotePrefix="0" xfId="2">
      <alignment horizontal="center" vertical="center"/>
    </xf>
    <xf numFmtId="0" fontId="10" fillId="0" borderId="44" applyAlignment="1" pivotButton="0" quotePrefix="0" xfId="0">
      <alignment horizontal="center" vertical="center" wrapText="1"/>
    </xf>
    <xf numFmtId="165" fontId="6" fillId="0" borderId="60" applyAlignment="1" pivotButton="0" quotePrefix="0" xfId="0">
      <alignment horizontal="left" vertical="top"/>
    </xf>
    <xf numFmtId="9" fontId="9" fillId="0" borderId="0" applyAlignment="1" pivotButton="0" quotePrefix="0" xfId="7">
      <alignment vertical="top"/>
    </xf>
    <xf numFmtId="0" fontId="6" fillId="0" borderId="61" applyAlignment="1" pivotButton="0" quotePrefix="0" xfId="0">
      <alignment vertical="top"/>
    </xf>
    <xf numFmtId="0" fontId="6" fillId="17" borderId="62" applyAlignment="1" pivotButton="0" quotePrefix="0" xfId="0">
      <alignment vertical="top"/>
    </xf>
    <xf numFmtId="0" fontId="6" fillId="17" borderId="62" applyAlignment="1" pivotButton="0" quotePrefix="0" xfId="5">
      <alignment horizontal="left" vertical="center"/>
    </xf>
    <xf numFmtId="0" fontId="8" fillId="17" borderId="63" applyAlignment="1" pivotButton="0" quotePrefix="0" xfId="5">
      <alignment horizontal="left" vertical="center"/>
    </xf>
    <xf numFmtId="0" fontId="11" fillId="2" borderId="64" applyAlignment="1" pivotButton="0" quotePrefix="0" xfId="0">
      <alignment horizontal="center" vertical="center" wrapText="1"/>
    </xf>
    <xf numFmtId="0" fontId="11" fillId="2" borderId="65" applyAlignment="1" pivotButton="0" quotePrefix="0" xfId="0">
      <alignment horizontal="center" vertical="center" wrapText="1"/>
    </xf>
    <xf numFmtId="0" fontId="11" fillId="2" borderId="66" applyAlignment="1" pivotButton="0" quotePrefix="0" xfId="0">
      <alignment horizontal="center" vertical="center" wrapText="1"/>
    </xf>
    <xf numFmtId="0" fontId="6" fillId="0" borderId="66" applyAlignment="1" pivotButton="0" quotePrefix="0" xfId="0">
      <alignment vertical="top" wrapText="1"/>
    </xf>
    <xf numFmtId="0" fontId="11" fillId="2" borderId="67" applyAlignment="1" pivotButton="0" quotePrefix="0" xfId="0">
      <alignment horizontal="center" vertical="center"/>
    </xf>
    <xf numFmtId="0" fontId="11" fillId="2" borderId="68" applyAlignment="1" pivotButton="0" quotePrefix="0" xfId="0">
      <alignment horizontal="center" vertical="center"/>
    </xf>
    <xf numFmtId="0" fontId="3" fillId="22" borderId="68" applyAlignment="1" pivotButton="0" quotePrefix="0" xfId="5">
      <alignment horizontal="left" vertical="center"/>
    </xf>
    <xf numFmtId="0" fontId="3" fillId="22" borderId="69" applyAlignment="1" pivotButton="0" quotePrefix="0" xfId="5">
      <alignment horizontal="left" vertical="center"/>
    </xf>
    <xf numFmtId="0" fontId="5" fillId="0" borderId="69" applyAlignment="1" pivotButton="0" quotePrefix="0" xfId="0">
      <alignment horizontal="left" vertical="center" wrapText="1"/>
    </xf>
    <xf numFmtId="0" fontId="6" fillId="17" borderId="18" applyAlignment="1" pivotButton="0" quotePrefix="0" xfId="0">
      <alignment vertical="top"/>
    </xf>
    <xf numFmtId="0" fontId="6" fillId="0" borderId="67" applyAlignment="1" pivotButton="0" quotePrefix="0" xfId="0">
      <alignment vertical="top"/>
    </xf>
    <xf numFmtId="0" fontId="7" fillId="0" borderId="28" applyAlignment="1" pivotButton="0" quotePrefix="0" xfId="0">
      <alignment horizontal="left" vertical="top" wrapText="1"/>
    </xf>
    <xf numFmtId="0" fontId="31" fillId="0" borderId="70" applyAlignment="1" pivotButton="0" quotePrefix="0" xfId="0">
      <alignment horizontal="left" vertical="top" wrapText="1" indent="4"/>
    </xf>
    <xf numFmtId="0" fontId="11" fillId="2" borderId="71" applyAlignment="1" pivotButton="0" quotePrefix="0" xfId="5">
      <alignment horizontal="center" vertical="top" wrapText="1"/>
    </xf>
    <xf numFmtId="0" fontId="6" fillId="0" borderId="72" applyAlignment="1" pivotButton="0" quotePrefix="0" xfId="5">
      <alignment vertical="top"/>
    </xf>
    <xf numFmtId="10" fontId="35" fillId="0" borderId="73" applyAlignment="1" pivotButton="0" quotePrefix="0" xfId="0">
      <alignment horizontal="center" vertical="center"/>
    </xf>
    <xf numFmtId="0" fontId="6" fillId="0" borderId="74" applyAlignment="1" pivotButton="0" quotePrefix="0" xfId="0">
      <alignment vertical="top"/>
    </xf>
    <xf numFmtId="0" fontId="6" fillId="0" borderId="75" applyAlignment="1" pivotButton="0" quotePrefix="0" xfId="0">
      <alignment vertical="top"/>
    </xf>
    <xf numFmtId="10" fontId="27" fillId="0" borderId="9" applyAlignment="1" pivotButton="0" quotePrefix="0" xfId="7">
      <alignment horizontal="center" vertical="center"/>
    </xf>
    <xf numFmtId="10" fontId="28" fillId="0" borderId="23" applyAlignment="1" pivotButton="0" quotePrefix="0" xfId="7">
      <alignment horizontal="center" vertical="center"/>
    </xf>
    <xf numFmtId="10" fontId="28" fillId="0" borderId="9" applyAlignment="1" pivotButton="0" quotePrefix="0" xfId="7">
      <alignment horizontal="center" vertical="center"/>
    </xf>
    <xf numFmtId="10" fontId="28" fillId="0" borderId="10" applyAlignment="1" pivotButton="0" quotePrefix="0" xfId="7">
      <alignment horizontal="center" vertical="center"/>
    </xf>
    <xf numFmtId="10" fontId="28" fillId="2" borderId="10" applyAlignment="1" pivotButton="0" quotePrefix="0" xfId="7">
      <alignment horizontal="center" vertical="center"/>
    </xf>
    <xf numFmtId="4" fontId="10" fillId="0" borderId="9" applyAlignment="1" pivotButton="0" quotePrefix="0" xfId="2">
      <alignment horizontal="right" vertical="center"/>
    </xf>
    <xf numFmtId="4" fontId="10" fillId="16" borderId="9" applyAlignment="1" pivotButton="0" quotePrefix="0" xfId="2">
      <alignment horizontal="right" vertical="center"/>
    </xf>
    <xf numFmtId="4" fontId="4" fillId="16" borderId="10" applyAlignment="1" pivotButton="0" quotePrefix="0" xfId="2">
      <alignment horizontal="right" vertical="center"/>
    </xf>
    <xf numFmtId="4" fontId="10" fillId="0" borderId="11" applyAlignment="1" pivotButton="0" quotePrefix="0" xfId="2">
      <alignment horizontal="right" vertical="center"/>
    </xf>
    <xf numFmtId="4" fontId="10" fillId="16" borderId="11" applyAlignment="1" pivotButton="0" quotePrefix="0" xfId="2">
      <alignment horizontal="right" vertical="center"/>
    </xf>
    <xf numFmtId="4" fontId="10" fillId="0" borderId="10" applyAlignment="1" pivotButton="0" quotePrefix="0" xfId="2">
      <alignment horizontal="right" vertical="center"/>
    </xf>
    <xf numFmtId="4" fontId="10" fillId="16" borderId="10" applyAlignment="1" pivotButton="0" quotePrefix="0" xfId="2">
      <alignment horizontal="right" vertical="center"/>
    </xf>
    <xf numFmtId="4" fontId="4" fillId="16" borderId="23" applyAlignment="1" pivotButton="0" quotePrefix="0" xfId="2">
      <alignment horizontal="right" vertical="center"/>
    </xf>
    <xf numFmtId="4" fontId="10" fillId="2" borderId="10" applyAlignment="1" pivotButton="0" quotePrefix="0" xfId="2">
      <alignment horizontal="right" vertical="center"/>
    </xf>
    <xf numFmtId="4" fontId="10" fillId="0" borderId="29" applyAlignment="1" pivotButton="0" quotePrefix="0" xfId="2">
      <alignment horizontal="right" vertical="center"/>
    </xf>
    <xf numFmtId="4" fontId="27" fillId="16" borderId="56" applyAlignment="1" pivotButton="0" quotePrefix="0" xfId="0">
      <alignment horizontal="right" vertical="center"/>
    </xf>
    <xf numFmtId="4" fontId="31" fillId="16" borderId="10" applyAlignment="1" pivotButton="0" quotePrefix="0" xfId="0">
      <alignment horizontal="right" vertical="center"/>
    </xf>
    <xf numFmtId="4" fontId="28" fillId="16" borderId="10" applyAlignment="1" pivotButton="0" quotePrefix="0" xfId="0">
      <alignment horizontal="right" vertical="center"/>
    </xf>
    <xf numFmtId="4" fontId="31" fillId="16" borderId="59" applyAlignment="1" pivotButton="0" quotePrefix="0" xfId="0">
      <alignment horizontal="right" vertical="center"/>
    </xf>
    <xf numFmtId="4" fontId="27" fillId="16" borderId="76" applyAlignment="1" pivotButton="0" quotePrefix="0" xfId="0">
      <alignment horizontal="right" vertical="center"/>
    </xf>
    <xf numFmtId="4" fontId="27" fillId="16" borderId="28" applyAlignment="1" pivotButton="0" quotePrefix="0" xfId="0">
      <alignment horizontal="right" vertical="center"/>
    </xf>
    <xf numFmtId="4" fontId="27" fillId="16" borderId="10" applyAlignment="1" pivotButton="0" quotePrefix="0" xfId="0">
      <alignment horizontal="right" vertical="center"/>
    </xf>
    <xf numFmtId="4" fontId="31" fillId="16" borderId="16" applyAlignment="1" pivotButton="0" quotePrefix="0" xfId="0">
      <alignment horizontal="right" vertical="center"/>
    </xf>
    <xf numFmtId="4" fontId="27" fillId="0" borderId="10" applyAlignment="1" pivotButton="0" quotePrefix="0" xfId="0">
      <alignment horizontal="right" vertical="center"/>
    </xf>
    <xf numFmtId="4" fontId="27" fillId="0" borderId="56" applyAlignment="1" pivotButton="0" quotePrefix="0" xfId="0">
      <alignment horizontal="right" vertical="center"/>
    </xf>
    <xf numFmtId="4" fontId="31" fillId="0" borderId="10" applyAlignment="1" pivotButton="0" quotePrefix="0" xfId="0">
      <alignment horizontal="right" vertical="center"/>
    </xf>
    <xf numFmtId="4" fontId="28" fillId="0" borderId="10" applyAlignment="1" pivotButton="0" quotePrefix="0" xfId="0">
      <alignment horizontal="right" vertical="center"/>
    </xf>
    <xf numFmtId="4" fontId="31" fillId="0" borderId="59" applyAlignment="1" pivotButton="0" quotePrefix="0" xfId="0">
      <alignment horizontal="right" vertical="center"/>
    </xf>
    <xf numFmtId="4" fontId="31" fillId="0" borderId="16" applyAlignment="1" pivotButton="0" quotePrefix="0" xfId="0">
      <alignment horizontal="right" vertical="center"/>
    </xf>
    <xf numFmtId="4" fontId="10" fillId="0" borderId="1" applyAlignment="1" pivotButton="0" quotePrefix="0" xfId="2">
      <alignment horizontal="right" vertical="center"/>
    </xf>
    <xf numFmtId="4" fontId="10" fillId="0" borderId="20" applyAlignment="1" pivotButton="0" quotePrefix="0" xfId="2">
      <alignment horizontal="right" vertical="center"/>
    </xf>
    <xf numFmtId="4" fontId="10" fillId="0" borderId="22" applyAlignment="1" pivotButton="0" quotePrefix="0" xfId="2">
      <alignment horizontal="right" vertical="center"/>
    </xf>
    <xf numFmtId="4" fontId="10" fillId="0" borderId="24" applyAlignment="1" pivotButton="0" quotePrefix="0" xfId="2">
      <alignment horizontal="right" vertical="center"/>
    </xf>
    <xf numFmtId="4" fontId="10" fillId="0" borderId="77" applyAlignment="1" pivotButton="0" quotePrefix="0" xfId="2">
      <alignment horizontal="right" vertical="center"/>
    </xf>
    <xf numFmtId="4" fontId="4" fillId="0" borderId="23" applyAlignment="1" pivotButton="0" quotePrefix="0" xfId="2">
      <alignment horizontal="right" vertical="center"/>
    </xf>
    <xf numFmtId="4" fontId="27" fillId="0" borderId="11" applyAlignment="1" pivotButton="0" quotePrefix="0" xfId="2">
      <alignment horizontal="right" vertical="center"/>
    </xf>
    <xf numFmtId="4" fontId="27" fillId="0" borderId="9" applyAlignment="1" pivotButton="0" quotePrefix="0" xfId="2">
      <alignment horizontal="right" vertical="center"/>
    </xf>
    <xf numFmtId="4" fontId="28" fillId="0" borderId="10" applyAlignment="1" pivotButton="0" quotePrefix="0" xfId="2">
      <alignment horizontal="right" vertical="center"/>
    </xf>
    <xf numFmtId="4" fontId="28" fillId="0" borderId="23" applyAlignment="1" pivotButton="0" quotePrefix="0" xfId="2">
      <alignment horizontal="right" vertical="center"/>
    </xf>
    <xf numFmtId="4" fontId="27" fillId="0" borderId="10" applyAlignment="1" pivotButton="0" quotePrefix="0" xfId="2">
      <alignment horizontal="right" vertical="center"/>
    </xf>
    <xf numFmtId="4" fontId="28" fillId="0" borderId="78" applyAlignment="1" pivotButton="0" quotePrefix="0" xfId="2">
      <alignment horizontal="right" vertical="center"/>
    </xf>
    <xf numFmtId="4" fontId="27" fillId="0" borderId="79" applyAlignment="1" pivotButton="0" quotePrefix="0" xfId="2">
      <alignment horizontal="right" vertical="center"/>
    </xf>
    <xf numFmtId="4" fontId="27" fillId="0" borderId="23" applyAlignment="1" pivotButton="0" quotePrefix="0" xfId="2">
      <alignment horizontal="right" vertical="center"/>
    </xf>
    <xf numFmtId="4" fontId="27" fillId="16" borderId="11" applyAlignment="1" pivotButton="0" quotePrefix="0" xfId="2">
      <alignment horizontal="right" vertical="center"/>
    </xf>
    <xf numFmtId="4" fontId="27" fillId="16" borderId="9" applyAlignment="1" pivotButton="0" quotePrefix="0" xfId="2">
      <alignment horizontal="right" vertical="center"/>
    </xf>
    <xf numFmtId="4" fontId="28" fillId="16" borderId="10" applyAlignment="1" pivotButton="0" quotePrefix="0" xfId="2">
      <alignment horizontal="right" vertical="center"/>
    </xf>
    <xf numFmtId="4" fontId="28" fillId="16" borderId="23" applyAlignment="1" pivotButton="0" quotePrefix="0" xfId="2">
      <alignment horizontal="right" vertical="center"/>
    </xf>
    <xf numFmtId="4" fontId="27" fillId="0" borderId="22" applyAlignment="1" pivotButton="0" quotePrefix="0" xfId="2">
      <alignment horizontal="right" vertical="center"/>
    </xf>
    <xf numFmtId="4" fontId="28" fillId="0" borderId="9" applyAlignment="1" pivotButton="0" quotePrefix="0" xfId="2">
      <alignment horizontal="right" vertical="center"/>
    </xf>
    <xf numFmtId="4" fontId="28" fillId="0" borderId="10" applyAlignment="1" pivotButton="0" quotePrefix="0" xfId="2">
      <alignment horizontal="right" vertical="center"/>
    </xf>
    <xf numFmtId="4" fontId="28" fillId="2" borderId="10" applyAlignment="1" pivotButton="0" quotePrefix="0" xfId="2">
      <alignment horizontal="right" vertical="center"/>
    </xf>
    <xf numFmtId="4" fontId="10" fillId="0" borderId="25" applyAlignment="1" pivotButton="0" quotePrefix="0" xfId="2">
      <alignment horizontal="right" vertical="center"/>
    </xf>
    <xf numFmtId="4" fontId="28" fillId="16" borderId="9" applyAlignment="1" pivotButton="0" quotePrefix="0" xfId="2">
      <alignment horizontal="right" vertical="center"/>
    </xf>
    <xf numFmtId="4" fontId="10" fillId="16" borderId="25" applyAlignment="1" pivotButton="0" quotePrefix="0" xfId="2">
      <alignment horizontal="right" vertical="center"/>
    </xf>
    <xf numFmtId="4" fontId="10" fillId="0" borderId="52" applyAlignment="1" pivotButton="0" quotePrefix="0" xfId="2">
      <alignment horizontal="right" vertical="center"/>
    </xf>
    <xf numFmtId="4" fontId="10" fillId="0" borderId="80" applyAlignment="1" pivotButton="0" quotePrefix="0" xfId="2">
      <alignment horizontal="right" vertical="center"/>
    </xf>
    <xf numFmtId="4" fontId="10" fillId="0" borderId="55" applyAlignment="1" pivotButton="0" quotePrefix="0" xfId="2">
      <alignment horizontal="right" vertical="center"/>
    </xf>
    <xf numFmtId="4" fontId="12" fillId="0" borderId="10" applyAlignment="1" pivotButton="0" quotePrefix="0" xfId="2">
      <alignment horizontal="right" vertical="center"/>
    </xf>
    <xf numFmtId="4" fontId="10" fillId="0" borderId="23" applyAlignment="1" pivotButton="0" quotePrefix="0" xfId="2">
      <alignment horizontal="right" vertical="center"/>
    </xf>
    <xf numFmtId="4" fontId="10" fillId="0" borderId="30" applyAlignment="1" pivotButton="0" quotePrefix="0" xfId="2">
      <alignment horizontal="right" vertical="center"/>
    </xf>
    <xf numFmtId="4" fontId="10" fillId="16" borderId="52" applyAlignment="1" pivotButton="0" quotePrefix="0" xfId="2">
      <alignment horizontal="right" vertical="center"/>
    </xf>
    <xf numFmtId="4" fontId="10" fillId="16" borderId="55" applyAlignment="1" pivotButton="0" quotePrefix="0" xfId="2">
      <alignment horizontal="right" vertical="center"/>
    </xf>
    <xf numFmtId="4" fontId="6" fillId="16" borderId="10" applyAlignment="1" pivotButton="0" quotePrefix="0" xfId="2">
      <alignment horizontal="right" vertical="center"/>
    </xf>
    <xf numFmtId="4" fontId="12" fillId="16" borderId="10" applyAlignment="1" pivotButton="0" quotePrefix="0" xfId="2">
      <alignment horizontal="right" vertical="center"/>
    </xf>
    <xf numFmtId="4" fontId="10" fillId="16" borderId="31" applyAlignment="1" pivotButton="0" quotePrefix="0" xfId="2">
      <alignment horizontal="right" vertical="center"/>
    </xf>
    <xf numFmtId="4" fontId="28" fillId="0" borderId="32" applyAlignment="1" pivotButton="0" quotePrefix="0" xfId="2">
      <alignment horizontal="right" vertical="center"/>
    </xf>
    <xf numFmtId="4" fontId="28" fillId="16" borderId="32" applyAlignment="1" pivotButton="0" quotePrefix="0" xfId="2">
      <alignment horizontal="right" vertical="center"/>
    </xf>
    <xf numFmtId="10" fontId="28" fillId="16" borderId="23" applyAlignment="1" pivotButton="0" quotePrefix="0" xfId="7">
      <alignment horizontal="center" vertical="center"/>
    </xf>
    <xf numFmtId="10" fontId="28" fillId="2" borderId="23" applyAlignment="1" pivotButton="0" quotePrefix="0" xfId="7">
      <alignment horizontal="center" vertical="center"/>
    </xf>
    <xf numFmtId="4" fontId="28" fillId="2" borderId="23" applyAlignment="1" pivotButton="0" quotePrefix="0" xfId="2">
      <alignment horizontal="right" vertical="center"/>
    </xf>
    <xf numFmtId="10" fontId="28" fillId="22" borderId="10" applyAlignment="1" pivotButton="0" quotePrefix="0" xfId="7">
      <alignment horizontal="center" vertical="center"/>
    </xf>
    <xf numFmtId="10" fontId="28" fillId="22" borderId="23" applyAlignment="1" pivotButton="0" quotePrefix="0" xfId="7">
      <alignment horizontal="center" vertical="center"/>
    </xf>
    <xf numFmtId="4" fontId="28" fillId="2" borderId="0" applyAlignment="1" pivotButton="0" quotePrefix="0" xfId="2">
      <alignment horizontal="right" vertical="center"/>
    </xf>
    <xf numFmtId="4" fontId="28" fillId="2" borderId="27" applyAlignment="1" pivotButton="0" quotePrefix="0" xfId="2">
      <alignment horizontal="right" vertical="center"/>
    </xf>
    <xf numFmtId="10" fontId="28" fillId="2" borderId="10" applyAlignment="1" pivotButton="0" quotePrefix="0" xfId="0">
      <alignment horizontal="center" vertical="center"/>
    </xf>
    <xf numFmtId="4" fontId="28" fillId="2" borderId="5" applyAlignment="1" pivotButton="0" quotePrefix="0" xfId="2">
      <alignment horizontal="right" vertical="center"/>
    </xf>
    <xf numFmtId="4" fontId="28" fillId="2" borderId="33" applyAlignment="1" pivotButton="0" quotePrefix="0" xfId="2">
      <alignment horizontal="right" vertical="center"/>
    </xf>
    <xf numFmtId="10" fontId="28" fillId="2" borderId="23" applyAlignment="1" pivotButton="0" quotePrefix="0" xfId="0">
      <alignment horizontal="center" vertical="center"/>
    </xf>
    <xf numFmtId="4" fontId="28" fillId="0" borderId="28" applyAlignment="1" pivotButton="0" quotePrefix="0" xfId="2">
      <alignment horizontal="right" vertical="center"/>
    </xf>
    <xf numFmtId="10" fontId="28" fillId="0" borderId="10" applyAlignment="1" pivotButton="0" quotePrefix="0" xfId="2">
      <alignment horizontal="center" vertical="center"/>
    </xf>
    <xf numFmtId="10" fontId="28" fillId="0" borderId="23" applyAlignment="1" pivotButton="0" quotePrefix="0" xfId="2">
      <alignment horizontal="center" vertical="center"/>
    </xf>
    <xf numFmtId="10" fontId="28" fillId="0" borderId="9" applyAlignment="1" pivotButton="0" quotePrefix="0" xfId="2">
      <alignment horizontal="center" vertical="center"/>
    </xf>
    <xf numFmtId="0" fontId="4" fillId="17" borderId="0" applyAlignment="1" pivotButton="0" quotePrefix="0" xfId="4">
      <alignment horizontal="left" vertical="center" wrapText="1"/>
    </xf>
    <xf numFmtId="0" fontId="6" fillId="17" borderId="18" applyAlignment="1" pivotButton="0" quotePrefix="0" xfId="5">
      <alignment horizontal="left" vertical="center"/>
    </xf>
    <xf numFmtId="0" fontId="27" fillId="0" borderId="0" applyAlignment="1" pivotButton="0" quotePrefix="0" xfId="0">
      <alignment horizontal="left" vertical="top" wrapText="1"/>
    </xf>
    <xf numFmtId="4" fontId="28" fillId="0" borderId="0" applyAlignment="1" pivotButton="0" quotePrefix="0" xfId="2">
      <alignment horizontal="right" vertical="center"/>
    </xf>
    <xf numFmtId="0" fontId="38" fillId="0" borderId="69" applyAlignment="1" pivotButton="0" quotePrefix="0" xfId="0">
      <alignment horizontal="left" vertical="top" wrapText="1"/>
    </xf>
    <xf numFmtId="0" fontId="6" fillId="0" borderId="81" applyAlignment="1" pivotButton="0" quotePrefix="0" xfId="0">
      <alignment vertical="top"/>
    </xf>
    <xf numFmtId="4" fontId="12" fillId="2" borderId="10" applyAlignment="1" pivotButton="0" quotePrefix="0" xfId="2">
      <alignment horizontal="right" vertical="center"/>
    </xf>
    <xf numFmtId="0" fontId="27" fillId="0" borderId="82" applyAlignment="1" pivotButton="0" quotePrefix="0" xfId="0">
      <alignment horizontal="left" vertical="top" wrapText="1"/>
    </xf>
    <xf numFmtId="4" fontId="10" fillId="0" borderId="34" applyAlignment="1" pivotButton="0" quotePrefix="0" xfId="2">
      <alignment horizontal="right" vertical="center"/>
    </xf>
    <xf numFmtId="0" fontId="28" fillId="0" borderId="4" applyAlignment="1" pivotButton="0" quotePrefix="0" xfId="0">
      <alignment vertical="top" wrapText="1"/>
    </xf>
    <xf numFmtId="0" fontId="28" fillId="0" borderId="61" applyAlignment="1" pivotButton="0" quotePrefix="0" xfId="0">
      <alignment horizontal="left" vertical="top" wrapText="1"/>
    </xf>
    <xf numFmtId="0" fontId="28" fillId="0" borderId="0" applyAlignment="1" pivotButton="0" quotePrefix="0" xfId="0">
      <alignment horizontal="left" vertical="top" wrapText="1"/>
    </xf>
    <xf numFmtId="0" fontId="28" fillId="0" borderId="28" applyAlignment="1" pivotButton="0" quotePrefix="0" xfId="0">
      <alignment horizontal="left" vertical="top" wrapText="1"/>
    </xf>
    <xf numFmtId="0" fontId="28" fillId="0" borderId="83" applyAlignment="1" pivotButton="0" quotePrefix="0" xfId="0">
      <alignment horizontal="left" vertical="top" wrapText="1"/>
    </xf>
    <xf numFmtId="0" fontId="28" fillId="0" borderId="68" applyAlignment="1" pivotButton="0" quotePrefix="0" xfId="0">
      <alignment horizontal="left" vertical="top" wrapText="1"/>
    </xf>
    <xf numFmtId="0" fontId="28" fillId="0" borderId="84" applyAlignment="1" pivotButton="0" quotePrefix="0" xfId="0">
      <alignment horizontal="left" vertical="top" wrapText="1"/>
    </xf>
    <xf numFmtId="0" fontId="27" fillId="0" borderId="85" applyAlignment="1" pivotButton="0" quotePrefix="0" xfId="0">
      <alignment horizontal="left" vertical="top" wrapText="1"/>
    </xf>
    <xf numFmtId="0" fontId="27" fillId="0" borderId="86" applyAlignment="1" pivotButton="0" quotePrefix="0" xfId="0">
      <alignment horizontal="left" vertical="top" wrapText="1"/>
    </xf>
    <xf numFmtId="0" fontId="27" fillId="0" borderId="87" applyAlignment="1" pivotButton="0" quotePrefix="0" xfId="0">
      <alignment horizontal="left" vertical="top" wrapText="1"/>
    </xf>
    <xf numFmtId="2" fontId="27" fillId="0" borderId="9" applyAlignment="1" pivotButton="0" quotePrefix="0" xfId="0">
      <alignment horizontal="right" vertical="center"/>
    </xf>
    <xf numFmtId="2" fontId="31" fillId="0" borderId="10" applyAlignment="1" pivotButton="0" quotePrefix="0" xfId="0">
      <alignment horizontal="right" vertical="center"/>
    </xf>
    <xf numFmtId="2" fontId="28" fillId="0" borderId="10" applyAlignment="1" pivotButton="0" quotePrefix="0" xfId="0">
      <alignment horizontal="right" vertical="center"/>
    </xf>
    <xf numFmtId="2" fontId="32" fillId="0" borderId="1" applyAlignment="1" pivotButton="0" quotePrefix="0" xfId="0">
      <alignment horizontal="right" vertical="center"/>
    </xf>
    <xf numFmtId="2" fontId="27" fillId="16" borderId="9" applyAlignment="1" pivotButton="0" quotePrefix="0" xfId="0">
      <alignment horizontal="right" vertical="center"/>
    </xf>
    <xf numFmtId="2" fontId="31" fillId="16" borderId="10" applyAlignment="1" pivotButton="0" quotePrefix="0" xfId="0">
      <alignment horizontal="right" vertical="center"/>
    </xf>
    <xf numFmtId="2" fontId="28" fillId="16" borderId="10" applyAlignment="1" pivotButton="0" quotePrefix="0" xfId="0">
      <alignment horizontal="right" vertical="center"/>
    </xf>
    <xf numFmtId="2" fontId="32" fillId="16" borderId="1" applyAlignment="1" pivotButton="0" quotePrefix="0" xfId="0">
      <alignment horizontal="right" vertical="center"/>
    </xf>
    <xf numFmtId="10" fontId="29" fillId="0" borderId="10" applyAlignment="1" pivotButton="0" quotePrefix="0" xfId="0">
      <alignment horizontal="center" vertical="center"/>
    </xf>
    <xf numFmtId="10" fontId="29" fillId="16" borderId="10" applyAlignment="1" pivotButton="0" quotePrefix="0" xfId="0">
      <alignment horizontal="center" vertical="center"/>
    </xf>
    <xf numFmtId="0" fontId="39" fillId="17" borderId="7" applyAlignment="1" pivotButton="0" quotePrefix="0" xfId="0">
      <alignment vertical="top"/>
    </xf>
    <xf numFmtId="0" fontId="29" fillId="0" borderId="4" applyAlignment="1" pivotButton="0" quotePrefix="0" xfId="0">
      <alignment horizontal="left" vertical="top" wrapText="1" indent="8"/>
    </xf>
    <xf numFmtId="0" fontId="31" fillId="0" borderId="4" applyAlignment="1" pivotButton="0" quotePrefix="0" xfId="0">
      <alignment horizontal="left" vertical="top" wrapText="1" indent="8"/>
    </xf>
    <xf numFmtId="2" fontId="29" fillId="0" borderId="10" applyAlignment="1" pivotButton="0" quotePrefix="0" xfId="0">
      <alignment horizontal="right" vertical="center"/>
    </xf>
    <xf numFmtId="2" fontId="29" fillId="16" borderId="10" applyAlignment="1" pivotButton="0" quotePrefix="0" xfId="0">
      <alignment horizontal="right" vertical="center"/>
    </xf>
    <xf numFmtId="0" fontId="40" fillId="0" borderId="45" applyAlignment="1" pivotButton="0" quotePrefix="0" xfId="0">
      <alignment horizontal="left" vertical="center" wrapText="1" indent="5"/>
    </xf>
    <xf numFmtId="0" fontId="41" fillId="0" borderId="47" applyAlignment="1" pivotButton="0" quotePrefix="0" xfId="0">
      <alignment horizontal="left" vertical="center" wrapText="1"/>
    </xf>
    <xf numFmtId="0" fontId="41" fillId="0" borderId="46" applyAlignment="1" pivotButton="0" quotePrefix="0" xfId="0">
      <alignment horizontal="left" vertical="center" wrapText="1" indent="2"/>
    </xf>
    <xf numFmtId="0" fontId="26" fillId="15" borderId="50" applyAlignment="1" pivotButton="0" quotePrefix="0" xfId="0">
      <alignment horizontal="left" vertical="center" wrapText="1"/>
    </xf>
    <xf numFmtId="0" fontId="26" fillId="15" borderId="50" applyAlignment="1" pivotButton="0" quotePrefix="0" xfId="0">
      <alignment horizontal="right" vertical="center" wrapText="1"/>
    </xf>
    <xf numFmtId="0" fontId="26" fillId="15" borderId="50" applyAlignment="1" pivotButton="0" quotePrefix="0" xfId="0">
      <alignment horizontal="center" vertical="center" wrapText="1"/>
    </xf>
    <xf numFmtId="0" fontId="10" fillId="20" borderId="7" applyAlignment="1" pivotButton="0" quotePrefix="0" xfId="0">
      <alignment horizontal="left" vertical="center" wrapText="1"/>
    </xf>
    <xf numFmtId="14" fontId="6" fillId="0" borderId="0" applyAlignment="1" pivotButton="0" quotePrefix="0" xfId="5">
      <alignment vertical="top"/>
    </xf>
    <xf numFmtId="0" fontId="4" fillId="17" borderId="7" applyAlignment="1" pivotButton="0" quotePrefix="0" xfId="4">
      <alignment horizontal="left" vertical="center" wrapText="1"/>
    </xf>
    <xf numFmtId="0" fontId="10" fillId="0" borderId="5" applyAlignment="1" pivotButton="0" quotePrefix="0" xfId="5">
      <alignment horizontal="left" vertical="top" wrapText="1" indent="2"/>
    </xf>
    <xf numFmtId="11" fontId="26" fillId="15" borderId="50" applyAlignment="1" pivotButton="0" quotePrefix="0" xfId="0">
      <alignment horizontal="right" vertical="center" wrapText="1"/>
    </xf>
    <xf numFmtId="0" fontId="23" fillId="15" borderId="50" applyAlignment="1" pivotButton="0" quotePrefix="0" xfId="0">
      <alignment horizontal="right" vertical="center" wrapText="1"/>
    </xf>
    <xf numFmtId="0" fontId="23" fillId="15" borderId="50" applyAlignment="1" pivotButton="0" quotePrefix="0" xfId="0">
      <alignment horizontal="center" vertical="center" wrapText="1"/>
    </xf>
    <xf numFmtId="0" fontId="6" fillId="23" borderId="0" applyAlignment="1" pivotButton="0" quotePrefix="0" xfId="0">
      <alignment vertical="top"/>
    </xf>
    <xf numFmtId="0" fontId="11" fillId="23" borderId="65" applyAlignment="1" pivotButton="0" quotePrefix="0" xfId="0">
      <alignment horizontal="center" vertical="center" wrapText="1"/>
    </xf>
    <xf numFmtId="165" fontId="12" fillId="23" borderId="11" applyAlignment="1" pivotButton="0" quotePrefix="0" xfId="0">
      <alignment horizontal="center" vertical="center" wrapText="1"/>
    </xf>
    <xf numFmtId="164" fontId="12" fillId="23" borderId="11" applyAlignment="1" pivotButton="0" quotePrefix="0" xfId="0">
      <alignment horizontal="center" vertical="center" wrapText="1"/>
    </xf>
    <xf numFmtId="0" fontId="8" fillId="23" borderId="7" applyAlignment="1" pivotButton="0" quotePrefix="0" xfId="0">
      <alignment horizontal="left" vertical="center"/>
    </xf>
    <xf numFmtId="0" fontId="15" fillId="23" borderId="7" applyAlignment="1" pivotButton="0" quotePrefix="0" xfId="0">
      <alignment horizontal="left" vertical="center"/>
    </xf>
    <xf numFmtId="0" fontId="6" fillId="23" borderId="19" applyAlignment="1" pivotButton="0" quotePrefix="0" xfId="0">
      <alignment vertical="top"/>
    </xf>
    <xf numFmtId="4" fontId="27" fillId="23" borderId="11" applyAlignment="1" pivotButton="0" quotePrefix="0" xfId="2">
      <alignment horizontal="right" vertical="center"/>
    </xf>
    <xf numFmtId="10" fontId="27" fillId="23" borderId="11" applyAlignment="1" pivotButton="0" quotePrefix="0" xfId="7">
      <alignment horizontal="center" vertical="center"/>
    </xf>
    <xf numFmtId="0" fontId="4" fillId="23" borderId="7" applyAlignment="1" pivotButton="0" quotePrefix="0" xfId="4">
      <alignment horizontal="left" vertical="center" wrapText="1"/>
    </xf>
    <xf numFmtId="0" fontId="6" fillId="23" borderId="7" applyAlignment="1" pivotButton="0" quotePrefix="0" xfId="0">
      <alignment vertical="top"/>
    </xf>
    <xf numFmtId="0" fontId="6" fillId="23" borderId="19" applyAlignment="1" pivotButton="0" quotePrefix="0" xfId="5">
      <alignment horizontal="left" vertical="center"/>
    </xf>
    <xf numFmtId="4" fontId="27" fillId="23" borderId="9" applyAlignment="1" pivotButton="0" quotePrefix="0" xfId="2">
      <alignment horizontal="right" vertical="center"/>
    </xf>
    <xf numFmtId="10" fontId="27" fillId="23" borderId="9" applyAlignment="1" pivotButton="0" quotePrefix="0" xfId="7">
      <alignment horizontal="center" vertical="center"/>
    </xf>
    <xf numFmtId="4" fontId="28" fillId="23" borderId="10" applyAlignment="1" pivotButton="0" quotePrefix="0" xfId="2">
      <alignment horizontal="right" vertical="center"/>
    </xf>
    <xf numFmtId="10" fontId="28" fillId="23" borderId="10" applyAlignment="1" pivotButton="0" quotePrefix="0" xfId="7">
      <alignment horizontal="center" vertical="center"/>
    </xf>
    <xf numFmtId="0" fontId="6" fillId="23" borderId="62" applyAlignment="1" pivotButton="0" quotePrefix="0" xfId="5">
      <alignment horizontal="left" vertical="center"/>
    </xf>
    <xf numFmtId="0" fontId="28" fillId="23" borderId="61" applyAlignment="1" pivotButton="0" quotePrefix="0" xfId="0">
      <alignment horizontal="left" vertical="top" wrapText="1"/>
    </xf>
    <xf numFmtId="4" fontId="28" fillId="23" borderId="23" applyAlignment="1" pivotButton="0" quotePrefix="0" xfId="2">
      <alignment horizontal="right" vertical="center"/>
    </xf>
    <xf numFmtId="10" fontId="28" fillId="23" borderId="23" applyAlignment="1" pivotButton="0" quotePrefix="0" xfId="7">
      <alignment horizontal="center" vertical="center"/>
    </xf>
    <xf numFmtId="10" fontId="27" fillId="23" borderId="10" applyAlignment="1" pivotButton="0" quotePrefix="0" xfId="7">
      <alignment horizontal="center" vertical="center"/>
    </xf>
    <xf numFmtId="4" fontId="27" fillId="23" borderId="10" applyAlignment="1" pivotButton="0" quotePrefix="0" xfId="2">
      <alignment horizontal="right" vertical="center"/>
    </xf>
    <xf numFmtId="0" fontId="28" fillId="23" borderId="83" applyAlignment="1" pivotButton="0" quotePrefix="0" xfId="0">
      <alignment horizontal="left" vertical="top" wrapText="1"/>
    </xf>
    <xf numFmtId="4" fontId="28" fillId="23" borderId="78" applyAlignment="1" pivotButton="0" quotePrefix="0" xfId="2">
      <alignment horizontal="right" vertical="center"/>
    </xf>
    <xf numFmtId="4" fontId="27" fillId="23" borderId="79" applyAlignment="1" pivotButton="0" quotePrefix="0" xfId="2">
      <alignment horizontal="right" vertical="center"/>
    </xf>
    <xf numFmtId="10" fontId="27" fillId="23" borderId="79" applyAlignment="1" pivotButton="0" quotePrefix="0" xfId="7">
      <alignment horizontal="center" vertical="center"/>
    </xf>
    <xf numFmtId="0" fontId="27" fillId="23" borderId="85" applyAlignment="1" pivotButton="0" quotePrefix="0" xfId="0">
      <alignment horizontal="left" vertical="top" wrapText="1"/>
    </xf>
    <xf numFmtId="4" fontId="27" fillId="23" borderId="23" applyAlignment="1" pivotButton="0" quotePrefix="0" xfId="2">
      <alignment horizontal="right" vertical="center"/>
    </xf>
    <xf numFmtId="10" fontId="27" fillId="23" borderId="23" applyAlignment="1" pivotButton="0" quotePrefix="0" xfId="7">
      <alignment horizontal="center" vertical="center"/>
    </xf>
    <xf numFmtId="2" fontId="5" fillId="0" borderId="104" applyAlignment="1" pivotButton="0" quotePrefix="0" xfId="5">
      <alignment horizontal="center" vertical="center" wrapText="1"/>
    </xf>
    <xf numFmtId="2" fontId="5" fillId="16" borderId="104" applyAlignment="1" pivotButton="0" quotePrefix="0" xfId="5">
      <alignment horizontal="center" vertical="center" wrapText="1"/>
    </xf>
    <xf numFmtId="0" fontId="28" fillId="23" borderId="61" applyAlignment="1" pivotButton="0" quotePrefix="0" xfId="0">
      <alignment vertical="top" wrapText="1"/>
    </xf>
    <xf numFmtId="0" fontId="28" fillId="23" borderId="61" applyAlignment="1" pivotButton="0" quotePrefix="0" xfId="0">
      <alignment vertical="center" wrapText="1"/>
    </xf>
    <xf numFmtId="0" fontId="27" fillId="23" borderId="96" applyAlignment="1" pivotButton="0" quotePrefix="0" xfId="0">
      <alignment vertical="center" wrapText="1"/>
    </xf>
    <xf numFmtId="0" fontId="28" fillId="23" borderId="83" applyAlignment="1" pivotButton="0" quotePrefix="0" xfId="0">
      <alignment vertical="top" wrapText="1"/>
    </xf>
    <xf numFmtId="0" fontId="44" fillId="23" borderId="99" applyAlignment="1" pivotButton="0" quotePrefix="0" xfId="0">
      <alignment vertical="top" wrapText="1"/>
    </xf>
    <xf numFmtId="0" fontId="42" fillId="24" borderId="0" applyAlignment="1" pivotButton="0" quotePrefix="0" xfId="0">
      <alignment horizontal="center" vertical="center" wrapText="1"/>
    </xf>
    <xf numFmtId="0" fontId="35" fillId="25" borderId="0" applyAlignment="1" pivotButton="0" quotePrefix="0" xfId="0">
      <alignment horizontal="center" vertical="center"/>
    </xf>
    <xf numFmtId="0" fontId="10" fillId="23" borderId="35" applyAlignment="1" pivotButton="0" quotePrefix="0" xfId="0">
      <alignment horizontal="center" vertical="center" wrapText="1"/>
    </xf>
    <xf numFmtId="0" fontId="10" fillId="23" borderId="36" applyAlignment="1" pivotButton="0" quotePrefix="0" xfId="0">
      <alignment horizontal="center" vertical="center" wrapText="1"/>
    </xf>
    <xf numFmtId="0" fontId="42" fillId="24" borderId="90" applyAlignment="1" pivotButton="0" quotePrefix="0" xfId="0">
      <alignment horizontal="center" vertical="center" wrapText="1"/>
    </xf>
    <xf numFmtId="0" fontId="43" fillId="26" borderId="0" applyAlignment="1" pivotButton="0" quotePrefix="0" xfId="0">
      <alignment horizontal="center" vertical="center"/>
    </xf>
    <xf numFmtId="0" fontId="4" fillId="0" borderId="88" applyAlignment="1" pivotButton="0" quotePrefix="0" xfId="0">
      <alignment horizontal="left" vertical="center" wrapText="1"/>
    </xf>
    <xf numFmtId="0" fontId="4" fillId="0" borderId="66" applyAlignment="1" pivotButton="0" quotePrefix="0" xfId="0">
      <alignment horizontal="left" vertical="center" wrapText="1"/>
    </xf>
    <xf numFmtId="0" fontId="4" fillId="0" borderId="60" applyAlignment="1" pivotButton="0" quotePrefix="0" xfId="0">
      <alignment horizontal="left" vertical="center" wrapText="1"/>
    </xf>
    <xf numFmtId="0" fontId="4" fillId="0" borderId="61" applyAlignment="1" pivotButton="0" quotePrefix="0" xfId="0">
      <alignment horizontal="left" vertical="center" wrapText="1"/>
    </xf>
    <xf numFmtId="0" fontId="4" fillId="0" borderId="0" applyAlignment="1" pivotButton="0" quotePrefix="0" xfId="0">
      <alignment horizontal="left" vertical="center" wrapText="1"/>
    </xf>
    <xf numFmtId="0" fontId="4" fillId="0" borderId="81" applyAlignment="1" pivotButton="0" quotePrefix="0" xfId="0">
      <alignment horizontal="left" vertical="center" wrapText="1"/>
    </xf>
    <xf numFmtId="0" fontId="4" fillId="0" borderId="61" applyAlignment="1" pivotButton="0" quotePrefix="0" xfId="0">
      <alignment horizontal="left" vertical="center"/>
    </xf>
    <xf numFmtId="0" fontId="4" fillId="0" borderId="0" applyAlignment="1" pivotButton="0" quotePrefix="0" xfId="0">
      <alignment horizontal="left" vertical="center"/>
    </xf>
    <xf numFmtId="0" fontId="4" fillId="0" borderId="81" applyAlignment="1" pivotButton="0" quotePrefix="0" xfId="0">
      <alignment horizontal="left" vertical="center"/>
    </xf>
    <xf numFmtId="0" fontId="10" fillId="0" borderId="35" applyAlignment="1" pivotButton="0" quotePrefix="0" xfId="0">
      <alignment horizontal="center" vertical="center" wrapText="1"/>
    </xf>
    <xf numFmtId="0" fontId="10" fillId="0" borderId="36" applyAlignment="1" pivotButton="0" quotePrefix="0" xfId="0">
      <alignment horizontal="center" vertical="center" wrapText="1"/>
    </xf>
    <xf numFmtId="0" fontId="19" fillId="0" borderId="93" applyAlignment="1" pivotButton="0" quotePrefix="0" xfId="0">
      <alignment horizontal="left" vertical="center" wrapText="1"/>
    </xf>
    <xf numFmtId="0" fontId="19" fillId="0" borderId="91" applyAlignment="1" pivotButton="0" quotePrefix="0" xfId="0">
      <alignment horizontal="left" vertical="center" wrapText="1"/>
    </xf>
    <xf numFmtId="0" fontId="19" fillId="0" borderId="94" applyAlignment="1" pivotButton="0" quotePrefix="0" xfId="0">
      <alignment horizontal="left" vertical="center" wrapText="1"/>
    </xf>
    <xf numFmtId="0" fontId="4" fillId="0" borderId="92" applyAlignment="1" pivotButton="0" quotePrefix="0" xfId="0">
      <alignment horizontal="left" vertical="center" wrapText="1"/>
    </xf>
    <xf numFmtId="0" fontId="4" fillId="0" borderId="67" applyAlignment="1" pivotButton="0" quotePrefix="0" xfId="0">
      <alignment horizontal="left" vertical="center" wrapText="1"/>
    </xf>
    <xf numFmtId="0" fontId="4" fillId="0" borderId="95" applyAlignment="1" pivotButton="0" quotePrefix="0" xfId="0">
      <alignment horizontal="left" vertical="center" wrapText="1"/>
    </xf>
    <xf numFmtId="0" fontId="4" fillId="0" borderId="83" applyAlignment="1" pivotButton="0" quotePrefix="0" xfId="0">
      <alignment horizontal="left" vertical="center" wrapText="1"/>
    </xf>
    <xf numFmtId="0" fontId="4" fillId="0" borderId="68" applyAlignment="1" pivotButton="0" quotePrefix="0" xfId="0">
      <alignment horizontal="left" vertical="center" wrapText="1"/>
    </xf>
    <xf numFmtId="0" fontId="4" fillId="0" borderId="98" applyAlignment="1" pivotButton="0" quotePrefix="0" xfId="0">
      <alignment horizontal="left" vertical="center" wrapText="1"/>
    </xf>
    <xf numFmtId="0" fontId="10" fillId="0" borderId="92" applyAlignment="1" pivotButton="0" quotePrefix="0" xfId="0">
      <alignment horizontal="left" vertical="center"/>
    </xf>
    <xf numFmtId="0" fontId="10" fillId="0" borderId="67" applyAlignment="1" pivotButton="0" quotePrefix="0" xfId="0">
      <alignment horizontal="left" vertical="center"/>
    </xf>
    <xf numFmtId="0" fontId="10" fillId="0" borderId="95" applyAlignment="1" pivotButton="0" quotePrefix="0" xfId="0">
      <alignment horizontal="left" vertical="center"/>
    </xf>
    <xf numFmtId="0" fontId="10" fillId="0" borderId="93" applyAlignment="1" pivotButton="0" quotePrefix="0" xfId="0">
      <alignment horizontal="left" vertical="center"/>
    </xf>
    <xf numFmtId="0" fontId="10" fillId="0" borderId="91" applyAlignment="1" pivotButton="0" quotePrefix="0" xfId="0">
      <alignment horizontal="left" vertical="center"/>
    </xf>
    <xf numFmtId="0" fontId="10" fillId="0" borderId="94" applyAlignment="1" pivotButton="0" quotePrefix="0" xfId="0">
      <alignment horizontal="left" vertical="center"/>
    </xf>
    <xf numFmtId="0" fontId="19" fillId="0" borderId="85" applyAlignment="1" pivotButton="0" quotePrefix="0" xfId="0">
      <alignment horizontal="left" vertical="center" wrapText="1"/>
    </xf>
    <xf numFmtId="0" fontId="19" fillId="0" borderId="86" applyAlignment="1" pivotButton="0" quotePrefix="0" xfId="0">
      <alignment horizontal="left" vertical="center" wrapText="1"/>
    </xf>
    <xf numFmtId="0" fontId="19" fillId="0" borderId="102" applyAlignment="1" pivotButton="0" quotePrefix="0" xfId="0">
      <alignment horizontal="left" vertical="center" wrapText="1"/>
    </xf>
    <xf numFmtId="0" fontId="4" fillId="0" borderId="96" applyAlignment="1" pivotButton="0" quotePrefix="0" xfId="0">
      <alignment horizontal="left" vertical="center" wrapText="1"/>
    </xf>
    <xf numFmtId="0" fontId="4" fillId="0" borderId="69" applyAlignment="1" pivotButton="0" quotePrefix="0" xfId="0">
      <alignment horizontal="left" vertical="center" wrapText="1"/>
    </xf>
    <xf numFmtId="0" fontId="4" fillId="0" borderId="103" applyAlignment="1" pivotButton="0" quotePrefix="0" xfId="0">
      <alignment horizontal="left" vertical="center" wrapText="1"/>
    </xf>
    <xf numFmtId="0" fontId="19" fillId="0" borderId="87" applyAlignment="1" pivotButton="0" quotePrefix="0" xfId="0">
      <alignment horizontal="left" vertical="center" wrapText="1"/>
    </xf>
    <xf numFmtId="0" fontId="4" fillId="0" borderId="97" applyAlignment="1" pivotButton="0" quotePrefix="0" xfId="0">
      <alignment horizontal="left" vertical="center" wrapText="1"/>
    </xf>
    <xf numFmtId="0" fontId="4" fillId="0" borderId="84" applyAlignment="1" pivotButton="0" quotePrefix="0" xfId="0">
      <alignment horizontal="left" vertical="center" wrapText="1"/>
    </xf>
    <xf numFmtId="0" fontId="28" fillId="0" borderId="61" applyAlignment="1" pivotButton="0" quotePrefix="0" xfId="0">
      <alignment horizontal="left" vertical="top" wrapText="1"/>
    </xf>
    <xf numFmtId="0" fontId="28" fillId="0" borderId="0" applyAlignment="1" pivotButton="0" quotePrefix="0" xfId="0">
      <alignment horizontal="left" vertical="top" wrapText="1"/>
    </xf>
    <xf numFmtId="0" fontId="27" fillId="0" borderId="96" applyAlignment="1" pivotButton="0" quotePrefix="0" xfId="0">
      <alignment horizontal="left" vertical="center" wrapText="1"/>
    </xf>
    <xf numFmtId="0" fontId="27" fillId="0" borderId="69" applyAlignment="1" pivotButton="0" quotePrefix="0" xfId="0">
      <alignment horizontal="left" vertical="center" wrapText="1"/>
    </xf>
    <xf numFmtId="0" fontId="27" fillId="0" borderId="97" applyAlignment="1" pivotButton="0" quotePrefix="0" xfId="0">
      <alignment horizontal="left" vertical="center" wrapText="1"/>
    </xf>
    <xf numFmtId="0" fontId="28" fillId="0" borderId="28" applyAlignment="1" pivotButton="0" quotePrefix="0" xfId="0">
      <alignment horizontal="left" vertical="top" wrapText="1"/>
    </xf>
    <xf numFmtId="0" fontId="38" fillId="0" borderId="61" applyAlignment="1" pivotButton="0" quotePrefix="0" xfId="0">
      <alignment horizontal="left" vertical="center" wrapText="1"/>
    </xf>
    <xf numFmtId="0" fontId="38" fillId="0" borderId="0" applyAlignment="1" pivotButton="0" quotePrefix="0" xfId="0">
      <alignment horizontal="left" vertical="center" wrapText="1"/>
    </xf>
    <xf numFmtId="0" fontId="38" fillId="0" borderId="28" applyAlignment="1" pivotButton="0" quotePrefix="0" xfId="0">
      <alignment horizontal="left" vertical="center" wrapText="1"/>
    </xf>
    <xf numFmtId="0" fontId="19" fillId="0" borderId="93" applyAlignment="1" pivotButton="0" quotePrefix="0" xfId="0">
      <alignment horizontal="left" vertical="top" wrapText="1"/>
    </xf>
    <xf numFmtId="0" fontId="19" fillId="0" borderId="91" applyAlignment="1" pivotButton="0" quotePrefix="0" xfId="0">
      <alignment horizontal="left" vertical="top" wrapText="1"/>
    </xf>
    <xf numFmtId="0" fontId="19" fillId="0" borderId="77" applyAlignment="1" pivotButton="0" quotePrefix="0" xfId="0">
      <alignment horizontal="left" vertical="top" wrapText="1"/>
    </xf>
    <xf numFmtId="0" fontId="28" fillId="0" borderId="83" applyAlignment="1" pivotButton="0" quotePrefix="0" xfId="0">
      <alignment horizontal="left" vertical="top" wrapText="1"/>
    </xf>
    <xf numFmtId="0" fontId="28" fillId="0" borderId="68" applyAlignment="1" pivotButton="0" quotePrefix="0" xfId="0">
      <alignment horizontal="left" vertical="top" wrapText="1"/>
    </xf>
    <xf numFmtId="0" fontId="28" fillId="0" borderId="84" applyAlignment="1" pivotButton="0" quotePrefix="0" xfId="0">
      <alignment horizontal="left" vertical="top" wrapText="1"/>
    </xf>
    <xf numFmtId="0" fontId="38" fillId="0" borderId="61" applyAlignment="1" pivotButton="0" quotePrefix="0" xfId="0">
      <alignment horizontal="left" vertical="top" wrapText="1"/>
    </xf>
    <xf numFmtId="0" fontId="38" fillId="0" borderId="0" applyAlignment="1" pivotButton="0" quotePrefix="0" xfId="0">
      <alignment horizontal="left" vertical="top" wrapText="1"/>
    </xf>
    <xf numFmtId="0" fontId="38" fillId="0" borderId="28" applyAlignment="1" pivotButton="0" quotePrefix="0" xfId="0">
      <alignment horizontal="left" vertical="top" wrapText="1"/>
    </xf>
    <xf numFmtId="0" fontId="44" fillId="0" borderId="99" applyAlignment="1" pivotButton="0" quotePrefix="0" xfId="0">
      <alignment horizontal="left" vertical="top" wrapText="1"/>
    </xf>
    <xf numFmtId="0" fontId="44" fillId="0" borderId="100" applyAlignment="1" pivotButton="0" quotePrefix="0" xfId="0">
      <alignment horizontal="left" vertical="top" wrapText="1"/>
    </xf>
    <xf numFmtId="0" fontId="44" fillId="0" borderId="101" applyAlignment="1" pivotButton="0" quotePrefix="0" xfId="0">
      <alignment horizontal="left" vertical="top" wrapText="1"/>
    </xf>
    <xf numFmtId="0" fontId="4" fillId="0" borderId="61" applyAlignment="1" pivotButton="0" quotePrefix="0" xfId="0">
      <alignment horizontal="left" vertical="top" wrapText="1"/>
    </xf>
    <xf numFmtId="0" fontId="4" fillId="0" borderId="0" applyAlignment="1" pivotButton="0" quotePrefix="0" xfId="0">
      <alignment horizontal="left" vertical="top" wrapText="1"/>
    </xf>
    <xf numFmtId="0" fontId="4" fillId="0" borderId="28" applyAlignment="1" pivotButton="0" quotePrefix="0" xfId="0">
      <alignment horizontal="left" vertical="top" wrapText="1"/>
    </xf>
    <xf numFmtId="0" fontId="4" fillId="0" borderId="88" applyAlignment="1" pivotButton="0" quotePrefix="0" xfId="0">
      <alignment horizontal="left" vertical="top" wrapText="1"/>
    </xf>
    <xf numFmtId="0" fontId="4" fillId="0" borderId="66" applyAlignment="1" pivotButton="0" quotePrefix="0" xfId="0">
      <alignment horizontal="left" vertical="top" wrapText="1"/>
    </xf>
    <xf numFmtId="0" fontId="4" fillId="0" borderId="89" applyAlignment="1" pivotButton="0" quotePrefix="0" xfId="0">
      <alignment horizontal="left" vertical="top" wrapText="1"/>
    </xf>
    <xf numFmtId="0" fontId="19" fillId="22" borderId="36" applyAlignment="1" pivotButton="0" quotePrefix="0" xfId="0">
      <alignment horizontal="center" vertical="top" wrapText="1"/>
    </xf>
    <xf numFmtId="0" fontId="45" fillId="24" borderId="0" applyAlignment="1" pivotButton="0" quotePrefix="0" xfId="0">
      <alignment horizontal="center" vertical="center" wrapText="1"/>
    </xf>
    <xf numFmtId="0" fontId="46" fillId="25" borderId="0" applyAlignment="1" pivotButton="0" quotePrefix="0" xfId="0">
      <alignment horizontal="center" vertical="center"/>
    </xf>
    <xf numFmtId="0" fontId="34" fillId="27" borderId="0" applyAlignment="1" pivotButton="0" quotePrefix="0" xfId="0">
      <alignment horizontal="center" vertical="top" wrapText="1"/>
    </xf>
    <xf numFmtId="0" fontId="45" fillId="24" borderId="0" applyAlignment="1" pivotButton="0" quotePrefix="0" xfId="5">
      <alignment horizontal="center" vertical="center" wrapText="1"/>
    </xf>
    <xf numFmtId="0" fontId="19" fillId="25" borderId="0" applyAlignment="1" pivotButton="0" quotePrefix="0" xfId="5">
      <alignment horizontal="center" vertical="center"/>
    </xf>
    <xf numFmtId="0" fontId="10" fillId="0" borderId="105" applyAlignment="1" pivotButton="0" quotePrefix="0" xfId="5">
      <alignment horizontal="center" vertical="center" wrapText="1"/>
    </xf>
    <xf numFmtId="0" fontId="10" fillId="0" borderId="106" applyAlignment="1" pivotButton="0" quotePrefix="0" xfId="5">
      <alignment horizontal="center" vertical="center" wrapText="1"/>
    </xf>
    <xf numFmtId="2" fontId="10" fillId="0" borderId="20" applyAlignment="1" pivotButton="0" quotePrefix="0" xfId="5">
      <alignment horizontal="center" vertical="center" wrapText="1"/>
    </xf>
    <xf numFmtId="2" fontId="10" fillId="0" borderId="1" applyAlignment="1" pivotButton="0" quotePrefix="0" xfId="5">
      <alignment horizontal="center" vertical="center" wrapText="1"/>
    </xf>
    <xf numFmtId="2" fontId="10" fillId="16" borderId="20" applyAlignment="1" pivotButton="0" quotePrefix="0" xfId="5">
      <alignment horizontal="center" vertical="center" wrapText="1"/>
    </xf>
    <xf numFmtId="2" fontId="10" fillId="16" borderId="1" applyAlignment="1" pivotButton="0" quotePrefix="0" xfId="5">
      <alignment horizontal="center" vertical="center" wrapText="1"/>
    </xf>
    <xf numFmtId="164" fontId="9" fillId="0" borderId="0" applyAlignment="1" pivotButton="0" quotePrefix="0" xfId="0">
      <alignment vertical="top"/>
    </xf>
    <xf numFmtId="165" fontId="6" fillId="0" borderId="0" applyAlignment="1" pivotButton="0" quotePrefix="0" xfId="0">
      <alignment vertical="top"/>
    </xf>
    <xf numFmtId="164" fontId="9" fillId="0" borderId="5" applyAlignment="1" pivotButton="0" quotePrefix="0" xfId="0">
      <alignment horizontal="center" vertical="top"/>
    </xf>
    <xf numFmtId="164" fontId="9" fillId="0" borderId="0" applyAlignment="1" pivotButton="0" quotePrefix="0" xfId="0">
      <alignment horizontal="center" vertical="top"/>
    </xf>
    <xf numFmtId="165" fontId="6" fillId="0" borderId="0" applyAlignment="1" pivotButton="0" quotePrefix="0" xfId="0">
      <alignment horizontal="center" vertical="top"/>
    </xf>
    <xf numFmtId="164" fontId="10" fillId="0" borderId="11" applyAlignment="1" pivotButton="0" quotePrefix="0" xfId="0">
      <alignment horizontal="center" vertical="center" wrapText="1"/>
    </xf>
    <xf numFmtId="164" fontId="10" fillId="16" borderId="11" applyAlignment="1" pivotButton="0" quotePrefix="0" xfId="0">
      <alignment horizontal="center" vertical="center" wrapText="1"/>
    </xf>
    <xf numFmtId="164" fontId="9" fillId="0" borderId="0" applyAlignment="1" pivotButton="0" quotePrefix="0" xfId="0">
      <alignment horizontal="left" vertical="top"/>
    </xf>
    <xf numFmtId="165" fontId="10" fillId="0" borderId="11" applyAlignment="1" pivotButton="0" quotePrefix="0" xfId="0">
      <alignment horizontal="center" vertical="center" wrapText="1"/>
    </xf>
    <xf numFmtId="165" fontId="10" fillId="16" borderId="11" applyAlignment="1" pivotButton="0" quotePrefix="0" xfId="0">
      <alignment horizontal="center" vertical="center" wrapText="1"/>
    </xf>
    <xf numFmtId="0" fontId="0" fillId="0" borderId="36" pivotButton="0" quotePrefix="0" xfId="0"/>
    <xf numFmtId="165" fontId="12" fillId="23" borderId="11" applyAlignment="1" pivotButton="0" quotePrefix="0" xfId="0">
      <alignment horizontal="center" vertical="center" wrapText="1"/>
    </xf>
    <xf numFmtId="164" fontId="12" fillId="23" borderId="11" applyAlignment="1" pivotButton="0" quotePrefix="0" xfId="0">
      <alignment horizontal="center" vertical="center" wrapText="1"/>
    </xf>
    <xf numFmtId="0" fontId="0" fillId="0" borderId="90" pivotButton="0" quotePrefix="0" xfId="0"/>
    <xf numFmtId="165" fontId="10" fillId="0" borderId="0" applyAlignment="1" pivotButton="0" quotePrefix="0" xfId="0">
      <alignment horizontal="center" vertical="center"/>
    </xf>
    <xf numFmtId="165" fontId="12" fillId="0" borderId="11" applyAlignment="1" pivotButton="0" quotePrefix="0" xfId="0">
      <alignment horizontal="center" vertical="center" wrapText="1"/>
    </xf>
    <xf numFmtId="164" fontId="12" fillId="0" borderId="11" applyAlignment="1" pivotButton="0" quotePrefix="0" xfId="0">
      <alignment horizontal="center" vertical="center" wrapText="1"/>
    </xf>
    <xf numFmtId="0" fontId="19" fillId="0" borderId="119" applyAlignment="1" pivotButton="0" quotePrefix="0" xfId="0">
      <alignment horizontal="left" vertical="center" wrapText="1"/>
    </xf>
    <xf numFmtId="0" fontId="0" fillId="0" borderId="91" pivotButton="0" quotePrefix="0" xfId="0"/>
    <xf numFmtId="0" fontId="0" fillId="0" borderId="94" pivotButton="0" quotePrefix="0" xfId="0"/>
    <xf numFmtId="0" fontId="4" fillId="0" borderId="120" applyAlignment="1" pivotButton="0" quotePrefix="0" xfId="0">
      <alignment horizontal="left" vertical="center" wrapText="1"/>
    </xf>
    <xf numFmtId="0" fontId="0" fillId="0" borderId="67" pivotButton="0" quotePrefix="0" xfId="0"/>
    <xf numFmtId="0" fontId="0" fillId="0" borderId="95" pivotButton="0" quotePrefix="0" xfId="0"/>
    <xf numFmtId="0" fontId="4" fillId="0" borderId="124" applyAlignment="1" pivotButton="0" quotePrefix="0" xfId="0">
      <alignment horizontal="left" vertical="center" wrapText="1"/>
    </xf>
    <xf numFmtId="0" fontId="0" fillId="0" borderId="81" pivotButton="0" quotePrefix="0" xfId="0"/>
    <xf numFmtId="0" fontId="4" fillId="0" borderId="124" applyAlignment="1" pivotButton="0" quotePrefix="0" xfId="0">
      <alignment horizontal="left" vertical="center"/>
    </xf>
    <xf numFmtId="0" fontId="4" fillId="0" borderId="121" applyAlignment="1" pivotButton="0" quotePrefix="0" xfId="0">
      <alignment horizontal="left" vertical="center" wrapText="1"/>
    </xf>
    <xf numFmtId="0" fontId="0" fillId="0" borderId="66" pivotButton="0" quotePrefix="0" xfId="0"/>
    <xf numFmtId="0" fontId="0" fillId="0" borderId="60" pivotButton="0" quotePrefix="0" xfId="0"/>
    <xf numFmtId="165" fontId="6" fillId="0" borderId="60" applyAlignment="1" pivotButton="0" quotePrefix="0" xfId="0">
      <alignment horizontal="left" vertical="top"/>
    </xf>
    <xf numFmtId="165" fontId="12" fillId="0" borderId="22" applyAlignment="1" pivotButton="0" quotePrefix="0" xfId="0">
      <alignment horizontal="center" vertical="center" wrapText="1"/>
    </xf>
    <xf numFmtId="0" fontId="10" fillId="0" borderId="120" applyAlignment="1" pivotButton="0" quotePrefix="0" xfId="0">
      <alignment horizontal="left" vertical="center"/>
    </xf>
    <xf numFmtId="0" fontId="10" fillId="0" borderId="119" applyAlignment="1" pivotButton="0" quotePrefix="0" xfId="0">
      <alignment horizontal="left" vertical="center"/>
    </xf>
    <xf numFmtId="0" fontId="19" fillId="0" borderId="122" applyAlignment="1" pivotButton="0" quotePrefix="0" xfId="0">
      <alignment horizontal="left" vertical="center" wrapText="1"/>
    </xf>
    <xf numFmtId="0" fontId="0" fillId="0" borderId="86" pivotButton="0" quotePrefix="0" xfId="0"/>
    <xf numFmtId="0" fontId="0" fillId="0" borderId="102" pivotButton="0" quotePrefix="0" xfId="0"/>
    <xf numFmtId="0" fontId="4" fillId="0" borderId="123" applyAlignment="1" pivotButton="0" quotePrefix="0" xfId="0">
      <alignment horizontal="left" vertical="center" wrapText="1"/>
    </xf>
    <xf numFmtId="0" fontId="0" fillId="0" borderId="69" pivotButton="0" quotePrefix="0" xfId="0"/>
    <xf numFmtId="0" fontId="0" fillId="0" borderId="103" pivotButton="0" quotePrefix="0" xfId="0"/>
    <xf numFmtId="0" fontId="4" fillId="0" borderId="117" applyAlignment="1" pivotButton="0" quotePrefix="0" xfId="0">
      <alignment horizontal="left" vertical="center" wrapText="1"/>
    </xf>
    <xf numFmtId="0" fontId="0" fillId="0" borderId="68" pivotButton="0" quotePrefix="0" xfId="0"/>
    <xf numFmtId="0" fontId="0" fillId="0" borderId="98" pivotButton="0" quotePrefix="0" xfId="0"/>
    <xf numFmtId="0" fontId="19" fillId="0" borderId="116" applyAlignment="1" pivotButton="0" quotePrefix="0" xfId="0">
      <alignment horizontal="left" vertical="center" wrapText="1"/>
    </xf>
    <xf numFmtId="0" fontId="0" fillId="0" borderId="87" pivotButton="0" quotePrefix="0" xfId="0"/>
    <xf numFmtId="0" fontId="4" fillId="0" borderId="108" applyAlignment="1" pivotButton="0" quotePrefix="0" xfId="0">
      <alignment horizontal="left" vertical="center" wrapText="1"/>
    </xf>
    <xf numFmtId="0" fontId="0" fillId="0" borderId="97" pivotButton="0" quotePrefix="0" xfId="0"/>
    <xf numFmtId="0" fontId="4" fillId="0" borderId="111" applyAlignment="1" pivotButton="0" quotePrefix="0" xfId="0">
      <alignment horizontal="left" vertical="center" wrapText="1"/>
    </xf>
    <xf numFmtId="0" fontId="0" fillId="0" borderId="84" pivotButton="0" quotePrefix="0" xfId="0"/>
    <xf numFmtId="0" fontId="19" fillId="0" borderId="109" applyAlignment="1" pivotButton="0" quotePrefix="0" xfId="0">
      <alignment horizontal="left" vertical="top" wrapText="1"/>
    </xf>
    <xf numFmtId="0" fontId="0" fillId="0" borderId="77" pivotButton="0" quotePrefix="0" xfId="0"/>
    <xf numFmtId="0" fontId="4" fillId="0" borderId="107" applyAlignment="1" pivotButton="0" quotePrefix="0" xfId="0">
      <alignment horizontal="left" vertical="top" wrapText="1"/>
    </xf>
    <xf numFmtId="0" fontId="0" fillId="0" borderId="28" pivotButton="0" quotePrefix="0" xfId="0"/>
    <xf numFmtId="0" fontId="44" fillId="0" borderId="112" applyAlignment="1" pivotButton="0" quotePrefix="0" xfId="0">
      <alignment horizontal="left" vertical="top" wrapText="1"/>
    </xf>
    <xf numFmtId="0" fontId="0" fillId="0" borderId="100" pivotButton="0" quotePrefix="0" xfId="0"/>
    <xf numFmtId="0" fontId="0" fillId="0" borderId="101" pivotButton="0" quotePrefix="0" xfId="0"/>
    <xf numFmtId="0" fontId="27" fillId="0" borderId="108" applyAlignment="1" pivotButton="0" quotePrefix="0" xfId="0">
      <alignment horizontal="left" vertical="center" wrapText="1"/>
    </xf>
    <xf numFmtId="0" fontId="28" fillId="0" borderId="107" applyAlignment="1" pivotButton="0" quotePrefix="0" xfId="0">
      <alignment horizontal="left" vertical="top" wrapText="1"/>
    </xf>
    <xf numFmtId="0" fontId="4" fillId="0" borderId="115" applyAlignment="1" pivotButton="0" quotePrefix="0" xfId="0">
      <alignment horizontal="left" vertical="top" wrapText="1"/>
    </xf>
    <xf numFmtId="0" fontId="0" fillId="0" borderId="89" pivotButton="0" quotePrefix="0" xfId="0"/>
    <xf numFmtId="0" fontId="28" fillId="0" borderId="111" applyAlignment="1" pivotButton="0" quotePrefix="0" xfId="0">
      <alignment horizontal="left" vertical="top" wrapText="1"/>
    </xf>
    <xf numFmtId="0" fontId="38" fillId="0" borderId="107" applyAlignment="1" pivotButton="0" quotePrefix="0" xfId="0">
      <alignment horizontal="left" vertical="top" wrapText="1"/>
    </xf>
    <xf numFmtId="0" fontId="38" fillId="0" borderId="107" applyAlignment="1" pivotButton="0" quotePrefix="0" xfId="0">
      <alignment horizontal="left" vertical="center" wrapText="1"/>
    </xf>
    <xf numFmtId="165" fontId="6" fillId="0" borderId="5" applyAlignment="1" pivotButton="0" quotePrefix="0" xfId="0">
      <alignment horizontal="center" vertical="top"/>
    </xf>
    <xf numFmtId="165" fontId="8" fillId="0" borderId="8" applyAlignment="1" pivotButton="0" quotePrefix="0" xfId="0">
      <alignment horizontal="center" vertical="center" wrapText="1"/>
    </xf>
    <xf numFmtId="165" fontId="8" fillId="16" borderId="8" applyAlignment="1" pivotButton="0" quotePrefix="0" xfId="0">
      <alignment horizontal="center" vertical="center" wrapText="1"/>
    </xf>
    <xf numFmtId="165" fontId="8" fillId="0" borderId="57" applyAlignment="1" pivotButton="0" quotePrefix="0" xfId="0">
      <alignment horizontal="center" vertical="center" wrapText="1"/>
    </xf>
    <xf numFmtId="165" fontId="6" fillId="0" borderId="58" applyAlignment="1" pivotButton="0" quotePrefix="0" xfId="0">
      <alignment vertical="top"/>
    </xf>
    <xf numFmtId="164" fontId="9" fillId="0" borderId="0" applyAlignment="1" pivotButton="0" quotePrefix="0" xfId="5">
      <alignment vertical="top"/>
    </xf>
    <xf numFmtId="165" fontId="6" fillId="0" borderId="0" applyAlignment="1" pivotButton="0" quotePrefix="0" xfId="5">
      <alignment vertical="top"/>
    </xf>
    <xf numFmtId="164" fontId="9" fillId="0" borderId="5" applyAlignment="1" pivotButton="0" quotePrefix="0" xfId="5">
      <alignment horizontal="center" vertical="top"/>
    </xf>
    <xf numFmtId="165" fontId="6" fillId="0" borderId="0" applyAlignment="1" pivotButton="0" quotePrefix="0" xfId="5">
      <alignment horizontal="center" vertical="top"/>
    </xf>
    <xf numFmtId="0" fontId="0" fillId="0" borderId="1" pivotButton="0" quotePrefix="0" xfId="0"/>
    <xf numFmtId="0" fontId="0" fillId="0" borderId="106" pivotButton="0" quotePrefix="0" xfId="0"/>
    <xf numFmtId="164" fontId="9" fillId="0" borderId="0" applyAlignment="1" pivotButton="0" quotePrefix="0" xfId="5">
      <alignment horizontal="center" vertical="top"/>
    </xf>
  </cellXfs>
  <cellStyles count="9">
    <cellStyle name="Normal" xfId="0" builtinId="0"/>
    <cellStyle name="Euro" xfId="1"/>
    <cellStyle name="Milliers" xfId="2" builtinId="3"/>
    <cellStyle name="Milliers 2" xfId="3"/>
    <cellStyle name="Normal 2" xfId="4"/>
    <cellStyle name="Normal 3" xfId="5"/>
    <cellStyle name="Normal 4" xfId="6"/>
    <cellStyle name="Pourcentage" xfId="7" builtinId="5"/>
    <cellStyle name="Pourcentage 2" xfId="8"/>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externalLink" Target="/xl/externalLinks/externalLink1.xml" Id="rId9"/><Relationship Type="http://schemas.openxmlformats.org/officeDocument/2006/relationships/externalLink" Target="/xl/externalLinks/externalLink2.xml" Id="rId10"/><Relationship Type="http://schemas.openxmlformats.org/officeDocument/2006/relationships/styles" Target="styles.xml" Id="rId11"/><Relationship Type="http://schemas.openxmlformats.org/officeDocument/2006/relationships/theme" Target="theme/theme1.xml" Id="rId12"/></Relationships>
</file>

<file path=xl/externalLinks/_rels/externalLink1.xml.rels><Relationships xmlns="http://schemas.openxmlformats.org/package/2006/relationships"><Relationship Type="http://schemas.openxmlformats.org/officeDocument/2006/relationships/externalLinkPath" Target="http://94.124.232.109/MinistereDeLaSante/ARS_-_PF-_Etat_financier_-_maquette_-_CNAMTS.xls" TargetMode="External" Id="rId1"/></Relationships>
</file>

<file path=xl/externalLinks/_rels/externalLink2.xml.rels><Relationships xmlns="http://schemas.openxmlformats.org/package/2006/relationships"><Relationship Type="http://schemas.openxmlformats.org/officeDocument/2006/relationships/externalLinkPath" Target="http://94.124.232.109/MinistereDeLaSante/ARS_-_PF_-_Etat_financier_-_maquette_-_DGS.xls" TargetMode="External" Id="rId1"/></Relationships>
</file>

<file path=xl/externalLinks/externalLink1.xml><?xml version="1.0" encoding="utf-8"?>
<externalLink xmlns="http://schemas.openxmlformats.org/spreadsheetml/2006/main">
  <externalBook xmlns:r="http://schemas.openxmlformats.org/officeDocument/2006/relationships" r:id="rId1">
    <sheetNames>
      <sheetName val="O. MODE EMPLOI"/>
      <sheetName val="1. Soins de ville"/>
      <sheetName val="2. Autres dépenses de santé"/>
      <sheetName val="3. Etablissements de santé"/>
      <sheetName val="4. Etab médico-sociaux"/>
      <sheetName val="5. Santé publique"/>
      <sheetName val="6. Gest syst Santé"/>
      <sheetName val="Origine_crédits"/>
      <sheetName val="Maquette"/>
      <sheetName val="Lis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E3" t="str">
            <v>Bonne</v>
          </cell>
          <cell r="J3" t="str">
            <v>Existante</v>
          </cell>
          <cell r="K3" t="str">
            <v>Existantes</v>
          </cell>
        </row>
        <row r="4">
          <cell r="E4" t="str">
            <v>Moyenne</v>
          </cell>
          <cell r="J4" t="str">
            <v>Faisable</v>
          </cell>
          <cell r="K4" t="str">
            <v>Inexistantes</v>
          </cell>
        </row>
        <row r="5">
          <cell r="E5" t="str">
            <v>Faible</v>
          </cell>
          <cell r="J5" t="str">
            <v>Complexe</v>
          </cell>
        </row>
        <row r="6">
          <cell r="J6" t="str">
            <v>Impossible</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 MODE EMPLOI"/>
      <sheetName val="5. Santé publique"/>
      <sheetName val="Maquette"/>
      <sheetName val="Listes"/>
    </sheetNames>
    <sheetDataSet>
      <sheetData sheetId="0" refreshError="1"/>
      <sheetData sheetId="1" refreshError="1"/>
      <sheetData sheetId="2" refreshError="1"/>
      <sheetData sheetId="3">
        <row r="3">
          <cell r="C3" t="str">
            <v>Assuré</v>
          </cell>
          <cell r="D3" t="str">
            <v>Données disponibles</v>
          </cell>
          <cell r="E3" t="str">
            <v>Bonne</v>
          </cell>
          <cell r="G3" t="str">
            <v>Janvier</v>
          </cell>
          <cell r="H3" t="str">
            <v>Bonne</v>
          </cell>
          <cell r="I3" t="str">
            <v>Au fil de l'eau</v>
          </cell>
          <cell r="J3" t="str">
            <v>Existante</v>
          </cell>
          <cell r="K3" t="str">
            <v>Existantes</v>
          </cell>
          <cell r="L3" t="str">
            <v>Fort</v>
          </cell>
          <cell r="M3" t="str">
            <v>1. Date de soins</v>
          </cell>
          <cell r="N3" t="str">
            <v>Oui</v>
          </cell>
        </row>
        <row r="4">
          <cell r="C4" t="str">
            <v>PS</v>
          </cell>
          <cell r="D4" t="str">
            <v>Agrégat à créer</v>
          </cell>
          <cell r="E4" t="str">
            <v>Moyenne</v>
          </cell>
          <cell r="G4" t="str">
            <v>Février</v>
          </cell>
          <cell r="H4" t="str">
            <v>Moyenne</v>
          </cell>
          <cell r="I4" t="str">
            <v>Mensuelle</v>
          </cell>
          <cell r="J4" t="str">
            <v>Faisable</v>
          </cell>
          <cell r="K4" t="str">
            <v>Inexistantes</v>
          </cell>
          <cell r="L4" t="str">
            <v>Moyen</v>
          </cell>
          <cell r="M4" t="str">
            <v>2. Décaissement</v>
          </cell>
          <cell r="N4" t="str">
            <v>Non</v>
          </cell>
        </row>
        <row r="5">
          <cell r="C5" t="str">
            <v>Etablissement</v>
          </cell>
          <cell r="E5" t="str">
            <v>Faible</v>
          </cell>
          <cell r="G5" t="str">
            <v>Mars</v>
          </cell>
          <cell r="H5" t="str">
            <v>Faible</v>
          </cell>
          <cell r="I5" t="str">
            <v>Trimestrielle</v>
          </cell>
          <cell r="J5" t="str">
            <v>Complexe</v>
          </cell>
          <cell r="L5" t="str">
            <v>Faible</v>
          </cell>
          <cell r="M5" t="str">
            <v>3. Date de soins &amp; Décaissement</v>
          </cell>
        </row>
        <row r="6">
          <cell r="C6" t="str">
            <v>Autres</v>
          </cell>
          <cell r="G6" t="str">
            <v>Avril</v>
          </cell>
          <cell r="I6" t="str">
            <v>Annuelle</v>
          </cell>
          <cell r="J6" t="str">
            <v>Impossible</v>
          </cell>
          <cell r="M6" t="str">
            <v>4. Autre type</v>
          </cell>
        </row>
        <row r="7">
          <cell r="G7" t="str">
            <v>Mai</v>
          </cell>
        </row>
        <row r="8">
          <cell r="G8" t="str">
            <v>Juin</v>
          </cell>
        </row>
        <row r="9">
          <cell r="G9" t="str">
            <v>Juillet</v>
          </cell>
        </row>
        <row r="10">
          <cell r="G10" t="str">
            <v>Août</v>
          </cell>
        </row>
        <row r="11">
          <cell r="G11" t="str">
            <v>Septembre</v>
          </cell>
        </row>
        <row r="12">
          <cell r="G12" t="str">
            <v>Octobre</v>
          </cell>
        </row>
        <row r="13">
          <cell r="G13" t="str">
            <v>Novembre</v>
          </cell>
        </row>
        <row r="14">
          <cell r="G14" t="str">
            <v>Décembre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K227"/>
  <sheetViews>
    <sheetView workbookViewId="0">
      <selection activeCell="A2" sqref="A2:H83"/>
    </sheetView>
  </sheetViews>
  <sheetFormatPr baseColWidth="10" defaultRowHeight="12.75"/>
  <cols>
    <col width="16.42578125" bestFit="1" customWidth="1" min="1" max="1"/>
    <col width="131" bestFit="1" customWidth="1" min="2" max="2"/>
  </cols>
  <sheetData>
    <row r="1">
      <c r="A1" s="102" t="n"/>
      <c r="B1" s="102" t="n"/>
      <c r="C1" s="103" t="n"/>
      <c r="D1" s="103" t="n"/>
      <c r="E1" s="103" t="n"/>
      <c r="F1" s="103" t="n"/>
      <c r="G1" s="103" t="n"/>
      <c r="H1" s="103" t="n"/>
    </row>
    <row r="2">
      <c r="A2" s="381" t="inlineStr">
        <is>
          <t>EF-AM</t>
        </is>
      </c>
      <c r="B2" s="381" t="inlineStr">
        <is>
          <t>DEPENDES DES REGIMES D'ASSURANCE MALADIE</t>
        </is>
      </c>
      <c r="C2" s="383" t="n">
        <v>8220.76281328</v>
      </c>
      <c r="D2" s="383" t="n">
        <v>8881.776748910001</v>
      </c>
      <c r="E2" s="383" t="n">
        <v>9240.719685010001</v>
      </c>
      <c r="F2" s="383" t="n">
        <v>201832.50749535</v>
      </c>
      <c r="G2" s="383" t="n">
        <v>219298.58081201</v>
      </c>
      <c r="H2" s="383" t="n">
        <v>227535.73241798</v>
      </c>
      <c r="I2" s="73" t="n"/>
      <c r="J2" s="73" t="n"/>
      <c r="K2" s="73" t="n"/>
    </row>
    <row r="3">
      <c r="A3" s="381" t="inlineStr">
        <is>
          <t>EF-AM-1</t>
        </is>
      </c>
      <c r="B3" s="381" t="inlineStr">
        <is>
          <t>Au titre de dépenses ONDAM de la branche maladie, maternité, invalidité et décès</t>
        </is>
      </c>
      <c r="C3" s="383" t="n">
        <v>7523.00251774</v>
      </c>
      <c r="D3" s="383" t="n">
        <v>8168.34719636</v>
      </c>
      <c r="E3" s="383" t="n">
        <v>8484.910393890001</v>
      </c>
      <c r="F3" s="383" t="n">
        <v>183728.90172677</v>
      </c>
      <c r="G3" s="383" t="n">
        <v>200975.4983212</v>
      </c>
      <c r="H3" s="383" t="n">
        <v>208157.42902624</v>
      </c>
      <c r="I3" s="73" t="n"/>
      <c r="J3" s="73" t="n"/>
      <c r="K3" s="73" t="n"/>
    </row>
    <row r="4">
      <c r="A4" s="381" t="inlineStr">
        <is>
          <t>EF-AM-1-1</t>
        </is>
      </c>
      <c r="B4" s="381" t="inlineStr">
        <is>
          <t>au titre de dépenses relevant de l' ONDAM soins de ville</t>
        </is>
      </c>
      <c r="C4" s="383" t="n">
        <v>3604.59105514</v>
      </c>
      <c r="D4" s="383" t="n">
        <v>3997.68613598</v>
      </c>
      <c r="E4" s="383" t="n">
        <v>4140.76725255</v>
      </c>
      <c r="F4" s="383" t="n">
        <v>92404.50423263</v>
      </c>
      <c r="G4" s="383" t="n">
        <v>102950.93810724</v>
      </c>
      <c r="H4" s="383" t="n">
        <v>106414.55482263</v>
      </c>
      <c r="I4" s="73" t="n"/>
      <c r="J4" s="73" t="n"/>
      <c r="K4" s="73" t="n"/>
    </row>
    <row r="5">
      <c r="A5" s="381" t="inlineStr">
        <is>
          <t>EF-AM-1-2</t>
        </is>
      </c>
      <c r="B5" s="381" t="inlineStr">
        <is>
          <t>au titre de dépenses relevant de l'ONDAM établissements de santé tarifés à l'activité</t>
        </is>
      </c>
      <c r="C5" s="383" t="n">
        <v>2987.41916064</v>
      </c>
      <c r="D5" s="383" t="n">
        <v>3187.86451477</v>
      </c>
      <c r="E5" s="383" t="n">
        <v>3304.78309206</v>
      </c>
      <c r="F5" s="383" t="n">
        <v>69653.37644619</v>
      </c>
      <c r="G5" s="383" t="n">
        <v>74758.02598807</v>
      </c>
      <c r="H5" s="383" t="n">
        <v>77146.55598708001</v>
      </c>
      <c r="I5" s="73" t="n"/>
      <c r="J5" s="73" t="n"/>
      <c r="K5" s="73" t="n"/>
    </row>
    <row r="6">
      <c r="A6" s="381" t="inlineStr">
        <is>
          <t>EF-AM-1-2-1</t>
        </is>
      </c>
      <c r="B6" s="381" t="inlineStr">
        <is>
          <t>au titre de dépenses liées aux activités de MCO</t>
        </is>
      </c>
      <c r="C6" s="383" t="n">
        <v>2424.38489264</v>
      </c>
      <c r="D6" s="383" t="n">
        <v>2698.66673577</v>
      </c>
      <c r="E6" s="383" t="n">
        <v>2810.95873806</v>
      </c>
      <c r="F6" s="383" t="n">
        <v>56858.43999112</v>
      </c>
      <c r="G6" s="383" t="n">
        <v>62768.68584008</v>
      </c>
      <c r="H6" s="383" t="n">
        <v>65520.63706681</v>
      </c>
      <c r="I6" s="73" t="n"/>
      <c r="J6" s="73" t="n"/>
      <c r="K6" s="73" t="n"/>
    </row>
    <row r="7">
      <c r="A7" s="381" t="inlineStr">
        <is>
          <t>EF-AM-1-2-2</t>
        </is>
      </c>
      <c r="B7" s="381" t="inlineStr">
        <is>
          <t>au titre de dépenses MIGAC</t>
        </is>
      </c>
      <c r="C7" s="383" t="n">
        <v>563.034268</v>
      </c>
      <c r="D7" s="383" t="n">
        <v>489.197779</v>
      </c>
      <c r="E7" s="383" t="n">
        <v>493.824354</v>
      </c>
      <c r="F7" s="383" t="n">
        <v>12794.93645507</v>
      </c>
      <c r="G7" s="383" t="n">
        <v>11989.34014799</v>
      </c>
      <c r="H7" s="383" t="n">
        <v>11625.91892027</v>
      </c>
      <c r="I7" s="73" t="n"/>
      <c r="J7" s="73" t="n"/>
      <c r="K7" s="73" t="n"/>
    </row>
    <row r="8">
      <c r="A8" s="381" t="inlineStr">
        <is>
          <t>EF-AM-1-3</t>
        </is>
      </c>
      <c r="B8" s="381" t="inlineStr">
        <is>
          <t>dont au titre de l'ONDAM "spécifique" (dotation régionale pour les ESMS accueillant des personnes confrontées à des difficultés spécifiques)</t>
        </is>
      </c>
      <c r="C8" s="383" t="n">
        <v>32.726408</v>
      </c>
      <c r="D8" s="383" t="n">
        <v>35.411537</v>
      </c>
      <c r="E8" s="383" t="n">
        <v>38.604805</v>
      </c>
      <c r="F8" s="383" t="n">
        <v>668.47527632</v>
      </c>
      <c r="G8" s="383" t="n">
        <v>732.64290495</v>
      </c>
      <c r="H8" s="383" t="n">
        <v>857.19956013</v>
      </c>
      <c r="I8" s="73" t="n"/>
      <c r="J8" s="73" t="n"/>
      <c r="K8" s="73" t="n"/>
    </row>
    <row r="9">
      <c r="A9" s="381" t="inlineStr">
        <is>
          <t>EF-AM-1-4</t>
        </is>
      </c>
      <c r="B9" s="381" t="inlineStr">
        <is>
          <t>au titre des autres dépenses relatives aux établissements de santé</t>
        </is>
      </c>
      <c r="C9" s="383" t="n">
        <v>898.26589396</v>
      </c>
      <c r="D9" s="383" t="n">
        <v>947.38500861</v>
      </c>
      <c r="E9" s="383" t="n">
        <v>1000.75524428</v>
      </c>
      <c r="F9" s="383" t="n">
        <v>20962.69171623</v>
      </c>
      <c r="G9" s="383" t="n">
        <v>22498.00317221</v>
      </c>
      <c r="H9" s="383" t="n">
        <v>23699.72130451</v>
      </c>
      <c r="I9" s="73" t="n"/>
      <c r="J9" s="73" t="n"/>
      <c r="K9" s="73" t="n"/>
    </row>
    <row r="10">
      <c r="A10" s="381" t="inlineStr">
        <is>
          <t>EF-AM-1-4-1</t>
        </is>
      </c>
      <c r="B10" s="381" t="inlineStr">
        <is>
          <t>ES SSR et psychiatriques publics</t>
        </is>
      </c>
      <c r="C10" s="383" t="n">
        <v>681.39571</v>
      </c>
      <c r="D10" s="383" t="n">
        <v>716.34134328</v>
      </c>
      <c r="E10" s="383" t="n">
        <v>755.97244526</v>
      </c>
      <c r="F10" s="383" t="n">
        <v>16029.62390478</v>
      </c>
      <c r="G10" s="383" t="n">
        <v>17234.47824852</v>
      </c>
      <c r="H10" s="383" t="n">
        <v>18188.93138421</v>
      </c>
      <c r="I10" s="73" t="n"/>
      <c r="J10" s="73" t="n"/>
      <c r="K10" s="73" t="n"/>
    </row>
    <row r="11">
      <c r="A11" s="381" t="inlineStr">
        <is>
          <t>EF-AM-1-4-2</t>
        </is>
      </c>
      <c r="B11" s="381" t="inlineStr">
        <is>
          <t>USLD</t>
        </is>
      </c>
      <c r="C11" s="383" t="n">
        <v>47.7062</v>
      </c>
      <c r="D11" s="383" t="n">
        <v>50.995308</v>
      </c>
      <c r="E11" s="383" t="n">
        <v>54.8107</v>
      </c>
      <c r="F11" s="383" t="n">
        <v>1099.09484608</v>
      </c>
      <c r="G11" s="383" t="n">
        <v>1193.82149028</v>
      </c>
      <c r="H11" s="383" t="n">
        <v>1267.29717791</v>
      </c>
      <c r="I11" s="73" t="n"/>
      <c r="J11" s="73" t="n"/>
      <c r="K11" s="73" t="n"/>
    </row>
    <row r="12">
      <c r="A12" s="381" t="inlineStr">
        <is>
          <t>EF-AM-1-4-3</t>
        </is>
      </c>
      <c r="B12" s="381" t="inlineStr">
        <is>
          <t>ES SSR et psychiatriques privés</t>
        </is>
      </c>
      <c r="C12" s="383" t="n">
        <v>169.16398396</v>
      </c>
      <c r="D12" s="383" t="n">
        <v>180.04835733</v>
      </c>
      <c r="E12" s="383" t="n">
        <v>189.97209902</v>
      </c>
      <c r="F12" s="383" t="n">
        <v>3404.41985956</v>
      </c>
      <c r="G12" s="383" t="n">
        <v>3620.94205378</v>
      </c>
      <c r="H12" s="383" t="n">
        <v>3827.55337599</v>
      </c>
      <c r="I12" s="73" t="n"/>
      <c r="J12" s="73" t="n"/>
      <c r="K12" s="73" t="n"/>
    </row>
    <row r="13">
      <c r="A13" s="381" t="inlineStr">
        <is>
          <t>EF-AM-1-4-4</t>
        </is>
      </c>
      <c r="B13" s="381" t="inlineStr">
        <is>
          <t>Activités dispensées par les établissements de santé Hors Région</t>
        </is>
      </c>
      <c r="C13" s="383" t="n">
        <v>0</v>
      </c>
      <c r="D13" s="383" t="n">
        <v>0</v>
      </c>
      <c r="E13" s="383" t="n">
        <v>0</v>
      </c>
      <c r="F13" s="383" t="n">
        <v>429.55310581</v>
      </c>
      <c r="G13" s="383" t="n">
        <v>448.76137964</v>
      </c>
      <c r="H13" s="383" t="n">
        <v>415.9393664</v>
      </c>
      <c r="I13" s="73" t="n"/>
      <c r="J13" s="73" t="n"/>
      <c r="K13" s="73" t="n"/>
    </row>
    <row r="14">
      <c r="A14" s="381" t="inlineStr">
        <is>
          <t>EF-AM-1-5</t>
        </is>
      </c>
      <c r="B14" s="381" t="inlineStr">
        <is>
          <t>dont au titre de l'ONDAM conventionnel (instituts de jeunes conventionnés avec l'assurance maladie)</t>
        </is>
      </c>
      <c r="C14" s="383" t="n">
        <v>0</v>
      </c>
      <c r="D14" s="383" t="n">
        <v>0</v>
      </c>
      <c r="E14" s="383" t="n">
        <v>0</v>
      </c>
      <c r="F14" s="383" t="n">
        <v>39.85405539</v>
      </c>
      <c r="G14" s="383" t="n">
        <v>35.88814873</v>
      </c>
      <c r="H14" s="383" t="n">
        <v>39.39735189</v>
      </c>
      <c r="I14" s="73" t="n"/>
      <c r="J14" s="73" t="n"/>
      <c r="K14" s="73" t="n"/>
    </row>
    <row r="15">
      <c r="A15" s="381" t="inlineStr">
        <is>
          <t>EF-AM-2</t>
        </is>
      </c>
      <c r="B15" s="381" t="inlineStr">
        <is>
          <t>Au titre des dépenses hors ONDAM</t>
        </is>
      </c>
      <c r="C15" s="383" t="n">
        <v>673.55996901</v>
      </c>
      <c r="D15" s="383" t="n">
        <v>682.8598275000001</v>
      </c>
      <c r="E15" s="383" t="n">
        <v>716.83715432</v>
      </c>
      <c r="F15" s="383" t="n">
        <v>17361.86413653</v>
      </c>
      <c r="G15" s="383" t="n">
        <v>17537.64276367</v>
      </c>
      <c r="H15" s="383" t="n">
        <v>18256.12751404</v>
      </c>
      <c r="I15" s="73" t="n"/>
      <c r="J15" s="73" t="n"/>
      <c r="K15" s="73" t="n"/>
    </row>
    <row r="16">
      <c r="A16" s="381" t="inlineStr">
        <is>
          <t>EF-AM-2-1</t>
        </is>
      </c>
      <c r="B16" s="381" t="inlineStr">
        <is>
          <t>Indemnités journalières de maternité</t>
        </is>
      </c>
      <c r="C16" s="383" t="n">
        <v>104.25388168</v>
      </c>
      <c r="D16" s="383" t="n">
        <v>106.91583273</v>
      </c>
      <c r="E16" s="383" t="n">
        <v>109.5334973</v>
      </c>
      <c r="F16" s="383" t="n">
        <v>3055.27292595</v>
      </c>
      <c r="G16" s="383" t="n">
        <v>3223.06952355</v>
      </c>
      <c r="H16" s="383" t="n">
        <v>3273.67420029</v>
      </c>
      <c r="I16" s="73" t="n"/>
      <c r="J16" s="73" t="n"/>
      <c r="K16" s="73" t="n"/>
    </row>
    <row r="17">
      <c r="A17" s="381" t="inlineStr">
        <is>
          <t>EF-AM-2-2</t>
        </is>
      </c>
      <c r="B17" s="381" t="inlineStr">
        <is>
          <t>Pensions d'invalidité</t>
        </is>
      </c>
      <c r="C17" s="383" t="n">
        <v>274.46495858</v>
      </c>
      <c r="D17" s="383" t="n">
        <v>281.38328197</v>
      </c>
      <c r="E17" s="383" t="n">
        <v>298.30838164</v>
      </c>
      <c r="F17" s="383" t="n">
        <v>6964.73709353</v>
      </c>
      <c r="G17" s="383" t="n">
        <v>6968.50138018</v>
      </c>
      <c r="H17" s="383" t="n">
        <v>7428.78938342</v>
      </c>
      <c r="I17" s="73" t="n"/>
      <c r="J17" s="73" t="n"/>
      <c r="K17" s="73" t="n"/>
    </row>
    <row r="18">
      <c r="A18" s="381" t="inlineStr">
        <is>
          <t>EF-AM-2-3</t>
        </is>
      </c>
      <c r="B18" s="381" t="inlineStr">
        <is>
          <t>Prestations d'incapacité permanente de travail</t>
        </is>
      </c>
      <c r="C18" s="383" t="n">
        <v>181.18749789</v>
      </c>
      <c r="D18" s="383" t="n">
        <v>181.31252543</v>
      </c>
      <c r="E18" s="383" t="n">
        <v>186.51273043</v>
      </c>
      <c r="F18" s="383" t="n">
        <v>4284.4669326</v>
      </c>
      <c r="G18" s="383" t="n">
        <v>4292.31218717</v>
      </c>
      <c r="H18" s="383" t="n">
        <v>4393.08645932</v>
      </c>
      <c r="I18" s="73" t="n"/>
      <c r="J18" s="73" t="n"/>
      <c r="K18" s="73" t="n"/>
    </row>
    <row r="19">
      <c r="A19" s="381" t="inlineStr">
        <is>
          <t>EF-AM-2-4</t>
        </is>
      </c>
      <c r="B19" s="381" t="inlineStr">
        <is>
          <t>Capital décès</t>
        </is>
      </c>
      <c r="C19" s="383" t="n">
        <v>4.3701457</v>
      </c>
      <c r="D19" s="383" t="n">
        <v>5.67921931</v>
      </c>
      <c r="E19" s="383" t="n">
        <v>5.83548477</v>
      </c>
      <c r="F19" s="383" t="n">
        <v>97.71443273</v>
      </c>
      <c r="G19" s="383" t="n">
        <v>127.89730807</v>
      </c>
      <c r="H19" s="383" t="n">
        <v>127.20220989</v>
      </c>
      <c r="I19" s="73" t="n"/>
      <c r="J19" s="73" t="n"/>
      <c r="K19" s="73" t="n"/>
    </row>
    <row r="20">
      <c r="A20" s="381" t="inlineStr">
        <is>
          <t>EF-AM-2-5</t>
        </is>
      </c>
      <c r="B20" s="381" t="inlineStr">
        <is>
          <t>Autres dépenses de santé</t>
        </is>
      </c>
      <c r="C20" s="383" t="n">
        <v>97.9592615</v>
      </c>
      <c r="D20" s="383" t="n">
        <v>96.24042668</v>
      </c>
      <c r="E20" s="383" t="n">
        <v>105.20382309</v>
      </c>
      <c r="F20" s="383" t="n">
        <v>2724.09753799</v>
      </c>
      <c r="G20" s="383" t="n">
        <v>2684.8061879</v>
      </c>
      <c r="H20" s="383" t="n">
        <v>2786.35258751</v>
      </c>
      <c r="I20" s="73" t="n"/>
      <c r="J20" s="73" t="n"/>
      <c r="K20" s="73" t="n"/>
    </row>
    <row r="21">
      <c r="A21" s="381" t="inlineStr">
        <is>
          <t>EF-AM-2-6</t>
        </is>
      </c>
      <c r="B21" s="381" t="inlineStr">
        <is>
          <t>dont dépenses des ROBAM au titre des agents transférés et des dépenses de fonctionnement des ARS</t>
        </is>
      </c>
      <c r="C21" s="383" t="n">
        <v>10.90970197</v>
      </c>
      <c r="D21" s="383" t="n">
        <v>10.91294108</v>
      </c>
      <c r="E21" s="383" t="n">
        <v>10.58234547</v>
      </c>
      <c r="F21" s="383" t="n">
        <v>174.05751359</v>
      </c>
      <c r="G21" s="383" t="n">
        <v>160.86548889</v>
      </c>
      <c r="H21" s="383" t="n">
        <v>160.46919166</v>
      </c>
      <c r="I21" s="73" t="n"/>
      <c r="J21" s="73" t="n"/>
      <c r="K21" s="73" t="n"/>
    </row>
    <row r="22">
      <c r="A22" s="381" t="inlineStr">
        <is>
          <t>EF-AM-2-7</t>
        </is>
      </c>
      <c r="B22" s="381" t="inlineStr">
        <is>
          <t>dont dépense AME et soins financés par l'assurance maladie</t>
        </is>
      </c>
      <c r="C22" s="383" t="n">
        <v>0.41452168</v>
      </c>
      <c r="D22" s="383" t="n">
        <v>0.4156003</v>
      </c>
      <c r="E22" s="383" t="n">
        <v>0.86089162</v>
      </c>
      <c r="F22" s="383" t="n">
        <v>61.51770014</v>
      </c>
      <c r="G22" s="383" t="n">
        <v>80.19068790999999</v>
      </c>
      <c r="H22" s="383" t="n">
        <v>86.55348195000001</v>
      </c>
      <c r="I22" s="73" t="n"/>
      <c r="J22" s="73" t="n"/>
      <c r="K22" s="73" t="n"/>
    </row>
    <row r="23">
      <c r="A23" s="381" t="inlineStr">
        <is>
          <t>EF-AM-3</t>
        </is>
      </c>
      <c r="B23" s="381" t="inlineStr">
        <is>
          <t>Fonds d'assurance maladie</t>
        </is>
      </c>
      <c r="C23" s="383" t="n">
        <v>24.20032653</v>
      </c>
      <c r="D23" s="383" t="n">
        <v>30.56972506</v>
      </c>
      <c r="E23" s="383" t="n">
        <v>38.97213679</v>
      </c>
      <c r="F23" s="383" t="n">
        <v>741.74163205</v>
      </c>
      <c r="G23" s="383" t="n">
        <v>785.4397271300001</v>
      </c>
      <c r="H23" s="383" t="n">
        <v>1122.1758777</v>
      </c>
      <c r="I23" s="73" t="n"/>
      <c r="J23" s="73" t="n"/>
      <c r="K23" s="73" t="n"/>
    </row>
    <row r="24">
      <c r="A24" s="381" t="inlineStr">
        <is>
          <t>EF-AM-3-1</t>
        </is>
      </c>
      <c r="B24" s="381" t="inlineStr">
        <is>
          <t>dont au titre des fonds de prévention, d’éducation et d’information sanitaires (hors ONDAM)</t>
        </is>
      </c>
      <c r="C24" s="383" t="n">
        <v>14.27057772</v>
      </c>
      <c r="D24" s="383" t="n">
        <v>15.88859059</v>
      </c>
      <c r="E24" s="383" t="n">
        <v>15.37728694</v>
      </c>
      <c r="F24" s="383" t="n">
        <v>332.42393282</v>
      </c>
      <c r="G24" s="383" t="n">
        <v>362.57099631</v>
      </c>
      <c r="H24" s="383" t="n">
        <v>368.10667037</v>
      </c>
      <c r="I24" s="73" t="n"/>
      <c r="J24" s="73" t="n"/>
      <c r="K24" s="73" t="n"/>
    </row>
    <row r="25">
      <c r="A25" s="381" t="inlineStr">
        <is>
          <t>EF-AM-3-2</t>
        </is>
      </c>
      <c r="B25" s="381" t="inlineStr">
        <is>
          <t>dont paiements aux établissements au titre du FMESPP (périmètre ONDAM)</t>
        </is>
      </c>
      <c r="C25" s="383" t="n">
        <v>2.0627524</v>
      </c>
      <c r="D25" s="383" t="n">
        <v>7.90777127</v>
      </c>
      <c r="E25" s="383" t="n">
        <v>16.61495397</v>
      </c>
      <c r="F25" s="383" t="n">
        <v>207.17953487</v>
      </c>
      <c r="G25" s="383" t="n">
        <v>254.64139507</v>
      </c>
      <c r="H25" s="383" t="n">
        <v>584.5690847</v>
      </c>
      <c r="I25" s="73" t="n"/>
      <c r="J25" s="73" t="n"/>
      <c r="K25" s="73" t="n"/>
    </row>
    <row r="26">
      <c r="A26" s="381" t="inlineStr">
        <is>
          <t>EF-AM-3-3</t>
        </is>
      </c>
      <c r="B26" s="381" t="inlineStr">
        <is>
          <t>dont Fond d’Action Conventionnel (ONDAM/hors ONDAM?)</t>
        </is>
      </c>
      <c r="C26" s="383" t="n">
        <v>7.86699641</v>
      </c>
      <c r="D26" s="383" t="n">
        <v>6.7733632</v>
      </c>
      <c r="E26" s="383" t="n">
        <v>6.97989588</v>
      </c>
      <c r="F26" s="383" t="n">
        <v>202.13816436</v>
      </c>
      <c r="G26" s="383" t="n">
        <v>168.22733575</v>
      </c>
      <c r="H26" s="383" t="n">
        <v>169.50012263</v>
      </c>
      <c r="I26" s="73" t="n"/>
      <c r="J26" s="73" t="n"/>
      <c r="K26" s="73" t="n"/>
    </row>
    <row r="27">
      <c r="A27" s="381" t="inlineStr">
        <is>
          <t>EF-AM-CNSA</t>
        </is>
      </c>
      <c r="B27" s="381" t="inlineStr">
        <is>
          <t>DEPENSES DES REGIMES D'ASSURANCE MALADIE ET DE LA CNSA</t>
        </is>
      </c>
      <c r="C27" s="383" t="n">
        <v>1256.37707093</v>
      </c>
      <c r="D27" s="383" t="n">
        <v>1355.66460331</v>
      </c>
      <c r="E27" s="383" t="n">
        <v>1420.6814733</v>
      </c>
      <c r="F27" s="383" t="n">
        <v>24819.09824288</v>
      </c>
      <c r="G27" s="383" t="n">
        <v>26394.52420704</v>
      </c>
      <c r="H27" s="383" t="n">
        <v>28190.9647263</v>
      </c>
      <c r="I27" s="73" t="n"/>
      <c r="J27" s="73" t="n"/>
      <c r="K27" s="73" t="n"/>
    </row>
    <row r="28">
      <c r="A28" s="381" t="inlineStr">
        <is>
          <t>EF-AM-CNSA-1</t>
        </is>
      </c>
      <c r="B28" s="381" t="inlineStr">
        <is>
          <t>OGD personnes âgées</t>
        </is>
      </c>
      <c r="C28" s="383" t="n">
        <v>700.20916005</v>
      </c>
      <c r="D28" s="383" t="n">
        <v>791.35727115</v>
      </c>
      <c r="E28" s="383" t="n">
        <v>795.07242983</v>
      </c>
      <c r="F28" s="383" t="n">
        <v>12460.97266876</v>
      </c>
      <c r="G28" s="383" t="n">
        <v>14027.9578006</v>
      </c>
      <c r="H28" s="383" t="n">
        <v>14485.27181609</v>
      </c>
      <c r="I28" s="73" t="n"/>
      <c r="J28" s="73" t="n"/>
      <c r="K28" s="73" t="n"/>
    </row>
    <row r="29">
      <c r="A29" s="381" t="inlineStr">
        <is>
          <t>EF-AM-CNSA-2</t>
        </is>
      </c>
      <c r="B29" s="381" t="inlineStr">
        <is>
          <t>OGD personnes handicapées</t>
        </is>
      </c>
      <c r="C29" s="383" t="n">
        <v>556.16791088</v>
      </c>
      <c r="D29" s="383" t="n">
        <v>564.30733216</v>
      </c>
      <c r="E29" s="383" t="n">
        <v>625.60904347</v>
      </c>
      <c r="F29" s="383" t="n">
        <v>12358.12557412</v>
      </c>
      <c r="G29" s="383" t="n">
        <v>12366.56640644</v>
      </c>
      <c r="H29" s="383" t="n">
        <v>13705.69291021</v>
      </c>
      <c r="I29" s="73" t="n"/>
      <c r="J29" s="73" t="n"/>
      <c r="K29" s="73" t="n"/>
    </row>
    <row r="30">
      <c r="A30" s="381" t="inlineStr">
        <is>
          <t>EF-CE</t>
        </is>
      </c>
      <c r="B30" s="381" t="inlineStr">
        <is>
          <t>DEPENSES DE L'ETAT</t>
        </is>
      </c>
      <c r="C30" s="383" t="n">
        <v>41.15921648</v>
      </c>
      <c r="D30" s="383" t="n">
        <v>41.89796842</v>
      </c>
      <c r="E30" s="383" t="n">
        <v>43.13337291</v>
      </c>
      <c r="F30" s="383" t="n">
        <v>1438.98688379</v>
      </c>
      <c r="G30" s="383" t="n">
        <v>1536.28988393</v>
      </c>
      <c r="H30" s="383" t="n">
        <v>1592.89683442</v>
      </c>
      <c r="I30" s="73" t="n"/>
      <c r="J30" s="73" t="n"/>
      <c r="K30" s="73" t="n"/>
    </row>
    <row r="31">
      <c r="A31" s="381" t="inlineStr">
        <is>
          <t>EF-CE-1</t>
        </is>
      </c>
      <c r="B31" s="381" t="inlineStr">
        <is>
          <t>Mission "Santé"</t>
        </is>
      </c>
      <c r="C31" s="383" t="n">
        <v>10.43851763</v>
      </c>
      <c r="D31" s="383" t="n">
        <v>11.21042003</v>
      </c>
      <c r="E31" s="383" t="n">
        <v>12.08889434</v>
      </c>
      <c r="F31" s="383" t="n">
        <v>828.96860143</v>
      </c>
      <c r="G31" s="383" t="n">
        <v>910.57885084</v>
      </c>
      <c r="H31" s="383" t="n">
        <v>967.87558559</v>
      </c>
      <c r="I31" s="73" t="n"/>
      <c r="J31" s="73" t="n"/>
      <c r="K31" s="73" t="n"/>
    </row>
    <row r="32">
      <c r="A32" s="381" t="inlineStr">
        <is>
          <t>EF-CE-1-2</t>
        </is>
      </c>
      <c r="B32" s="381" t="inlineStr">
        <is>
          <t>dont dépenses de l'Etat au titre de l'AME et des soins urgents (programme 183)</t>
        </is>
      </c>
      <c r="C32" s="383" t="n">
        <v>10.43851763</v>
      </c>
      <c r="D32" s="383" t="n">
        <v>11.21042003</v>
      </c>
      <c r="E32" s="383" t="n">
        <v>12.08889434</v>
      </c>
      <c r="F32" s="383" t="n">
        <v>828.96860143</v>
      </c>
      <c r="G32" s="383" t="n">
        <v>910.57885084</v>
      </c>
      <c r="H32" s="383" t="n">
        <v>967.87558559</v>
      </c>
      <c r="I32" s="73" t="n"/>
      <c r="J32" s="73" t="n"/>
      <c r="K32" s="73" t="n"/>
    </row>
    <row r="33">
      <c r="A33" s="381" t="inlineStr">
        <is>
          <t>EF-CE-2</t>
        </is>
      </c>
      <c r="B33" s="381" t="inlineStr">
        <is>
          <t>Mission "Solidarité, insertion et égalité des chances"</t>
        </is>
      </c>
      <c r="C33" s="383" t="n">
        <v>30.72069885</v>
      </c>
      <c r="D33" s="383" t="n">
        <v>30.68754839</v>
      </c>
      <c r="E33" s="383" t="n">
        <v>31.04447857</v>
      </c>
      <c r="F33" s="383" t="n">
        <v>610.0182823599999</v>
      </c>
      <c r="G33" s="383" t="n">
        <v>625.71103309</v>
      </c>
      <c r="H33" s="383" t="n">
        <v>625.02124883</v>
      </c>
      <c r="I33" s="73" t="n"/>
      <c r="J33" s="73" t="n"/>
      <c r="K33" s="73" t="n"/>
    </row>
    <row r="34">
      <c r="A34" s="381" t="inlineStr">
        <is>
          <t>EF-CE-2-1</t>
        </is>
      </c>
      <c r="B34" s="381" t="inlineStr">
        <is>
          <t>dont au titre du programme 124 : Conduite et soutien des pol sanitaires et sociales</t>
        </is>
      </c>
      <c r="C34" s="383" t="n">
        <v>30.1299272</v>
      </c>
      <c r="D34" s="383" t="n">
        <v>30.68754839</v>
      </c>
      <c r="E34" s="383" t="n">
        <v>31.04447857</v>
      </c>
      <c r="F34" s="383" t="n">
        <v>580.14575236</v>
      </c>
      <c r="G34" s="383" t="n">
        <v>610.78946909</v>
      </c>
      <c r="H34" s="383" t="n">
        <v>609.87968483</v>
      </c>
      <c r="I34" s="73" t="n"/>
      <c r="J34" s="73" t="n"/>
      <c r="K34" s="73" t="n"/>
    </row>
    <row r="35">
      <c r="A35" s="381" t="inlineStr">
        <is>
          <t>EF-CE-2-2</t>
        </is>
      </c>
      <c r="B35" s="381" t="inlineStr">
        <is>
          <t>Programme 157 : Handicap et dépendance</t>
        </is>
      </c>
      <c r="C35" s="383" t="n">
        <v>0.59077165</v>
      </c>
      <c r="D35" s="383" t="n">
        <v>0</v>
      </c>
      <c r="E35" s="383" t="n">
        <v>0</v>
      </c>
      <c r="F35" s="383" t="n">
        <v>29.87253</v>
      </c>
      <c r="G35" s="383" t="n">
        <v>14.921564</v>
      </c>
      <c r="H35" s="383" t="n">
        <v>15.141564</v>
      </c>
      <c r="I35" s="73" t="n"/>
      <c r="J35" s="73" t="n"/>
      <c r="K35" s="73" t="n"/>
    </row>
    <row r="36">
      <c r="A36" s="381" t="inlineStr">
        <is>
          <t>EF-CNSA</t>
        </is>
      </c>
      <c r="B36" s="381" t="inlineStr">
        <is>
          <t>AUTRES DEPENSES DE LA CNSA</t>
        </is>
      </c>
      <c r="C36" s="383" t="n">
        <v>5.451697</v>
      </c>
      <c r="D36" s="383" t="n">
        <v>20.15315525</v>
      </c>
      <c r="E36" s="383" t="n">
        <v>16.21614195</v>
      </c>
      <c r="F36" s="383" t="n">
        <v>121.963311</v>
      </c>
      <c r="G36" s="383" t="n">
        <v>354.6501604</v>
      </c>
      <c r="H36" s="383" t="n">
        <v>278.6999646</v>
      </c>
      <c r="I36" s="73" t="n"/>
      <c r="J36" s="73" t="n"/>
      <c r="K36" s="73" t="n"/>
    </row>
    <row r="37">
      <c r="A37" s="381" t="inlineStr">
        <is>
          <t>EF-CNSA-1</t>
        </is>
      </c>
      <c r="B37" s="381" t="inlineStr">
        <is>
          <t>Dont subvention d'investissement immobilier des ESMS pour personnes âgées (PAI-CNSA)</t>
        </is>
      </c>
      <c r="C37" s="383" t="n">
        <v>3.457765</v>
      </c>
      <c r="D37" s="383" t="n">
        <v>13.8865463</v>
      </c>
      <c r="E37" s="383" t="n">
        <v>14.8925546</v>
      </c>
      <c r="F37" s="383" t="n">
        <v>74.88028799999999</v>
      </c>
      <c r="G37" s="383" t="n">
        <v>236.63093</v>
      </c>
      <c r="H37" s="383" t="n">
        <v>252.546395</v>
      </c>
      <c r="I37" s="73" t="n"/>
      <c r="J37" s="73" t="n"/>
      <c r="K37" s="73" t="n"/>
    </row>
    <row r="38">
      <c r="A38" s="381" t="inlineStr">
        <is>
          <t>EF-CNSA-2</t>
        </is>
      </c>
      <c r="B38" s="381" t="inlineStr">
        <is>
          <t>Dont subvention d'investissement immobilier des ESMS pour personnes handicapées (PAI-CNSA)</t>
        </is>
      </c>
      <c r="C38" s="383" t="n">
        <v>1.82324</v>
      </c>
      <c r="D38" s="383" t="n">
        <v>4.88063095</v>
      </c>
      <c r="E38" s="383" t="n">
        <v>1.08384735</v>
      </c>
      <c r="F38" s="383" t="n">
        <v>44.043943</v>
      </c>
      <c r="G38" s="383" t="n">
        <v>92.95291039999999</v>
      </c>
      <c r="H38" s="383" t="n">
        <v>23.4015706</v>
      </c>
      <c r="I38" s="73" t="n"/>
      <c r="J38" s="73" t="n"/>
      <c r="K38" s="73" t="n"/>
    </row>
    <row r="39">
      <c r="A39" s="381" t="inlineStr">
        <is>
          <t>EF-CNSA-4</t>
        </is>
      </c>
      <c r="B39" s="381" t="inlineStr">
        <is>
          <t>dont dépenses de formation et prise en charge des personnes âgées et handicapées</t>
        </is>
      </c>
      <c r="C39" s="383" t="n">
        <v>0.1192</v>
      </c>
      <c r="D39" s="383" t="n">
        <v>0</v>
      </c>
      <c r="E39" s="383" t="n">
        <v>0.06623999999999999</v>
      </c>
      <c r="F39" s="383" t="n">
        <v>2.3054</v>
      </c>
      <c r="G39" s="383" t="n">
        <v>0.04632</v>
      </c>
      <c r="H39" s="383" t="n">
        <v>1.251999</v>
      </c>
      <c r="I39" s="73" t="n"/>
      <c r="J39" s="73" t="n"/>
      <c r="K39" s="73" t="n"/>
    </row>
    <row r="40">
      <c r="A40" s="381" t="inlineStr">
        <is>
          <t>EF-CNSA-5</t>
        </is>
      </c>
      <c r="B40" s="381" t="inlineStr">
        <is>
          <t>dont Fonds d’aide aux services à domicile, CREAI et PAERPA</t>
        </is>
      </c>
      <c r="C40" s="383" t="n">
        <v>0.051492</v>
      </c>
      <c r="D40" s="383" t="n">
        <v>0.051459</v>
      </c>
      <c r="E40" s="383" t="n">
        <v>0.0615</v>
      </c>
      <c r="F40" s="383" t="n">
        <v>0.73368</v>
      </c>
      <c r="G40" s="383" t="n">
        <v>0.78</v>
      </c>
      <c r="H40" s="383" t="n">
        <v>0.9399999999999999</v>
      </c>
      <c r="I40" s="73" t="n"/>
      <c r="J40" s="73" t="n"/>
      <c r="K40" s="73" t="n"/>
    </row>
    <row r="41">
      <c r="A41" s="381" t="inlineStr">
        <is>
          <t>EF-CNSA-6</t>
        </is>
      </c>
      <c r="B41" s="381" t="inlineStr">
        <is>
          <t>dont Programme ESMS numérique</t>
        </is>
      </c>
      <c r="C41" s="383" t="n">
        <v>0</v>
      </c>
      <c r="D41" s="383" t="n">
        <v>1.334519</v>
      </c>
      <c r="E41" s="383" t="n">
        <v>0.112</v>
      </c>
      <c r="F41" s="383" t="n">
        <v>0</v>
      </c>
      <c r="G41" s="383" t="n">
        <v>24.24</v>
      </c>
      <c r="H41" s="383" t="n">
        <v>0.5600000000000001</v>
      </c>
      <c r="I41" s="73" t="n"/>
      <c r="J41" s="73" t="n"/>
      <c r="K41" s="73" t="n"/>
    </row>
    <row r="42">
      <c r="A42" s="381" t="inlineStr">
        <is>
          <t>EF-FIR</t>
        </is>
      </c>
      <c r="B42" s="381" t="inlineStr">
        <is>
          <t>Fond d'intervention régional</t>
        </is>
      </c>
      <c r="C42" s="383" t="n">
        <v>177.30404442</v>
      </c>
      <c r="D42" s="383" t="n">
        <v>183.33072914</v>
      </c>
      <c r="E42" s="383" t="n">
        <v>214.70173086</v>
      </c>
      <c r="F42" s="383" t="n">
        <v>3747.17561655</v>
      </c>
      <c r="G42" s="383" t="n">
        <v>3937.07741006</v>
      </c>
      <c r="H42" s="383" t="n">
        <v>4989.65015436</v>
      </c>
      <c r="I42" s="73" t="n"/>
      <c r="J42" s="73" t="n"/>
      <c r="K42" s="73" t="n"/>
    </row>
    <row r="43">
      <c r="A43" s="381" t="inlineStr">
        <is>
          <t>EF-FIR-1</t>
        </is>
      </c>
      <c r="B43" s="381" t="inlineStr">
        <is>
          <t>au titre de la mission 1 : Promotion de la santé, prévention des maladies, des traumatismes, du handicap et de la perte d’autonomie</t>
        </is>
      </c>
      <c r="C43" s="383" t="n">
        <v>22.78605782</v>
      </c>
      <c r="D43" s="383" t="n">
        <v>24.86352294</v>
      </c>
      <c r="E43" s="383" t="n">
        <v>42.56359114</v>
      </c>
      <c r="F43" s="383" t="n">
        <v>632.8299137</v>
      </c>
      <c r="G43" s="383" t="n">
        <v>699.4694875</v>
      </c>
      <c r="H43" s="383" t="n">
        <v>1024.75924393</v>
      </c>
    </row>
    <row r="44">
      <c r="A44" s="381" t="inlineStr">
        <is>
          <t>EF-FIR-1-1</t>
        </is>
      </c>
      <c r="B44" s="381" t="inlineStr">
        <is>
          <t>Pilotage régional et soutien</t>
        </is>
      </c>
      <c r="C44" s="383" t="n">
        <v>2.1013675</v>
      </c>
      <c r="D44" s="383" t="n">
        <v>2.0753508</v>
      </c>
      <c r="E44" s="383" t="n">
        <v>2.71231475</v>
      </c>
      <c r="F44" s="383" t="n">
        <v>52.72751302</v>
      </c>
      <c r="G44" s="383" t="n">
        <v>53.47345535</v>
      </c>
      <c r="H44" s="383" t="n">
        <v>68.1218823</v>
      </c>
    </row>
    <row r="45">
      <c r="A45" s="381" t="inlineStr">
        <is>
          <t>EF-FIR-1-2</t>
        </is>
      </c>
      <c r="B45" s="381" t="inlineStr">
        <is>
          <t>Promotion de la santé, éducation à la santé et prévention des maladies et des comportements à risque ainsi que des risques environnementaux</t>
        </is>
      </c>
      <c r="C45" s="383" t="n">
        <v>12.58281778</v>
      </c>
      <c r="D45" s="383" t="n">
        <v>14.26781724</v>
      </c>
      <c r="E45" s="383" t="n">
        <v>19.28301683</v>
      </c>
      <c r="F45" s="383" t="n">
        <v>351.53320087</v>
      </c>
      <c r="G45" s="383" t="n">
        <v>383.35068493</v>
      </c>
      <c r="H45" s="383" t="n">
        <v>465.0173668</v>
      </c>
      <c r="I45" s="30" t="n"/>
    </row>
    <row r="46">
      <c r="A46" s="381" t="inlineStr">
        <is>
          <t>EF-FIR-1-3</t>
        </is>
      </c>
      <c r="B46" s="381" t="inlineStr">
        <is>
          <t>Dépistage et diagnostic de maladies transmissibles</t>
        </is>
      </c>
      <c r="C46" s="383" t="n">
        <v>5.695239</v>
      </c>
      <c r="D46" s="383" t="n">
        <v>6.1647</v>
      </c>
      <c r="E46" s="383" t="n">
        <v>6.28710434</v>
      </c>
      <c r="F46" s="383" t="n">
        <v>157.52584835</v>
      </c>
      <c r="G46" s="383" t="n">
        <v>188.73872369</v>
      </c>
      <c r="H46" s="383" t="n">
        <v>187.78683357</v>
      </c>
      <c r="I46" s="29" t="n"/>
    </row>
    <row r="47">
      <c r="A47" s="381" t="inlineStr">
        <is>
          <t>EF-FIR-1-4</t>
        </is>
      </c>
      <c r="B47" s="381" t="inlineStr">
        <is>
          <t>Prévention et gestion des situations sanitaires exceptionnelles</t>
        </is>
      </c>
      <c r="C47" s="383" t="n">
        <v>0.03255354</v>
      </c>
      <c r="D47" s="383" t="n">
        <v>0.02224157</v>
      </c>
      <c r="E47" s="383" t="n">
        <v>11.33982019</v>
      </c>
      <c r="F47" s="383" t="n">
        <v>2.10633238</v>
      </c>
      <c r="G47" s="383" t="n">
        <v>3.90120176</v>
      </c>
      <c r="H47" s="383" t="n">
        <v>219.7880635</v>
      </c>
      <c r="I47" s="29" t="n"/>
    </row>
    <row r="48">
      <c r="A48" s="381" t="inlineStr">
        <is>
          <t>EF-FIR-1-5</t>
        </is>
      </c>
      <c r="B48" s="381" t="inlineStr">
        <is>
          <t>Prévention des traumatismes, des handicaps et de la perte d'autonomie</t>
        </is>
      </c>
      <c r="C48" s="383" t="n">
        <v>2.37408</v>
      </c>
      <c r="D48" s="383" t="n">
        <v>2.33341333</v>
      </c>
      <c r="E48" s="383" t="n">
        <v>2.82571033</v>
      </c>
      <c r="F48" s="383" t="n">
        <v>68.93701908</v>
      </c>
      <c r="G48" s="383" t="n">
        <v>70.00542177</v>
      </c>
      <c r="H48" s="383" t="n">
        <v>73.75018978999999</v>
      </c>
      <c r="I48" s="29" t="n"/>
    </row>
    <row r="49">
      <c r="A49" s="381" t="inlineStr">
        <is>
          <t>EF-FIR-1-98</t>
        </is>
      </c>
      <c r="B49" s="381" t="inlineStr">
        <is>
          <t>Autres Mission 1 enveloppe Médico-social</t>
        </is>
      </c>
      <c r="C49" s="383" t="n">
        <v>0</v>
      </c>
      <c r="D49" s="383" t="n">
        <v>0</v>
      </c>
      <c r="E49" s="383" t="n">
        <v>0.029</v>
      </c>
      <c r="F49" s="383" t="n">
        <v>0</v>
      </c>
      <c r="G49" s="383" t="n">
        <v>0</v>
      </c>
      <c r="H49" s="383" t="n">
        <v>2.20986849</v>
      </c>
      <c r="I49" s="29" t="n"/>
    </row>
    <row r="50">
      <c r="A50" s="381" t="inlineStr">
        <is>
          <t>EF-FIR-1-99</t>
        </is>
      </c>
      <c r="B50" s="381" t="inlineStr">
        <is>
          <t>Autres Mission 1 hors Médico-social</t>
        </is>
      </c>
      <c r="C50" s="383" t="n">
        <v>0</v>
      </c>
      <c r="D50" s="383" t="n">
        <v>0</v>
      </c>
      <c r="E50" s="383" t="n">
        <v>0.0866247</v>
      </c>
      <c r="F50" s="383" t="n">
        <v>0</v>
      </c>
      <c r="G50" s="383" t="n">
        <v>0</v>
      </c>
      <c r="H50" s="383" t="n">
        <v>8.085039480000001</v>
      </c>
      <c r="I50" s="29" t="n"/>
    </row>
    <row r="51">
      <c r="A51" s="381" t="inlineStr">
        <is>
          <t>EF-FIR-2</t>
        </is>
      </c>
      <c r="B51" s="381" t="inlineStr">
        <is>
          <t>au titre de la mission 2 : Organisation et promotion de parcours de santé coordonnés ainsi que la qualité et la sécurité de l’offre sanitaire et médico-sociale</t>
        </is>
      </c>
      <c r="C51" s="383" t="n">
        <v>60.95215801</v>
      </c>
      <c r="D51" s="383" t="n">
        <v>62.68800655</v>
      </c>
      <c r="E51" s="383" t="n">
        <v>77.24073419</v>
      </c>
      <c r="F51" s="383" t="n">
        <v>1074.85196502</v>
      </c>
      <c r="G51" s="383" t="n">
        <v>1133.33836812</v>
      </c>
      <c r="H51" s="383" t="n">
        <v>1673.97994667</v>
      </c>
      <c r="I51" s="29" t="n"/>
    </row>
    <row r="52">
      <c r="A52" s="381" t="inlineStr">
        <is>
          <t>EF-FIR-2-1</t>
        </is>
      </c>
      <c r="B52" s="381" t="inlineStr">
        <is>
          <t>Développement des parcours de santé coordonnés et des nouveaux modes d'exercice</t>
        </is>
      </c>
      <c r="C52" s="383" t="n">
        <v>7.42513165</v>
      </c>
      <c r="D52" s="383" t="n">
        <v>4.00202773</v>
      </c>
      <c r="E52" s="383" t="n">
        <v>6.631241</v>
      </c>
      <c r="F52" s="383" t="n">
        <v>86.27144113999999</v>
      </c>
      <c r="G52" s="383" t="n">
        <v>97.84967893</v>
      </c>
      <c r="H52" s="383" t="n">
        <v>109.60311967</v>
      </c>
      <c r="I52" s="29" t="n"/>
    </row>
    <row r="53">
      <c r="A53" s="381" t="inlineStr">
        <is>
          <t>EF-FIR-2-2</t>
        </is>
      </c>
      <c r="B53" s="381" t="inlineStr">
        <is>
          <t>Réseaux de santé mentionnés à l'article L.6321-1</t>
        </is>
      </c>
      <c r="C53" s="383" t="n">
        <v>1.79190458</v>
      </c>
      <c r="D53" s="383" t="n">
        <v>2.652227</v>
      </c>
      <c r="E53" s="383" t="n">
        <v>2.455842</v>
      </c>
      <c r="F53" s="383" t="n">
        <v>25.66209133</v>
      </c>
      <c r="G53" s="383" t="n">
        <v>33.91888316</v>
      </c>
      <c r="H53" s="383" t="n">
        <v>35.69432672</v>
      </c>
      <c r="I53" s="29" t="n"/>
    </row>
    <row r="54">
      <c r="A54" s="381" t="inlineStr">
        <is>
          <t>EF-FIR-2-3</t>
        </is>
      </c>
      <c r="B54" s="381" t="inlineStr">
        <is>
          <t>Amélioration de la qualité et de la sécurité des soins et des prises en charge de l’offre sanitaire</t>
        </is>
      </c>
      <c r="C54" s="383" t="n">
        <v>29.26518747</v>
      </c>
      <c r="D54" s="383" t="n">
        <v>31.64200096</v>
      </c>
      <c r="E54" s="383" t="n">
        <v>36.41109785</v>
      </c>
      <c r="F54" s="383" t="n">
        <v>603.93027712</v>
      </c>
      <c r="G54" s="383" t="n">
        <v>621.56858138</v>
      </c>
      <c r="H54" s="383" t="n">
        <v>756.36819718</v>
      </c>
      <c r="I54" s="29" t="n"/>
    </row>
    <row r="55">
      <c r="A55" s="381" t="inlineStr">
        <is>
          <t>EF-FIR-2-4</t>
        </is>
      </c>
      <c r="B55" s="381" t="inlineStr">
        <is>
          <t>Amélioration de la qualité et de la sécurité des soins et des prises en charge de l’offre médico-sociale</t>
        </is>
      </c>
      <c r="C55" s="383" t="n">
        <v>3.87747601</v>
      </c>
      <c r="D55" s="383" t="n">
        <v>4.7359743</v>
      </c>
      <c r="E55" s="383" t="n">
        <v>6.17836847</v>
      </c>
      <c r="F55" s="383" t="n">
        <v>85.3607251</v>
      </c>
      <c r="G55" s="383" t="n">
        <v>100.64800448</v>
      </c>
      <c r="H55" s="383" t="n">
        <v>115.15683873</v>
      </c>
      <c r="I55" s="29" t="n"/>
    </row>
    <row r="56">
      <c r="A56" s="381" t="inlineStr">
        <is>
          <t>EF-FIR-2-5</t>
        </is>
      </c>
      <c r="B56" s="381" t="inlineStr">
        <is>
          <t>Des actions favorisant un exercice pluridisciplinaire et regroupé des professionnels de santé</t>
        </is>
      </c>
      <c r="C56" s="383" t="n">
        <v>1.341</v>
      </c>
      <c r="D56" s="383" t="n">
        <v>1.32372</v>
      </c>
      <c r="E56" s="383" t="n">
        <v>0.81081155</v>
      </c>
      <c r="F56" s="383" t="n">
        <v>23.50760059</v>
      </c>
      <c r="G56" s="383" t="n">
        <v>23.64894659</v>
      </c>
      <c r="H56" s="383" t="n">
        <v>15.50835379</v>
      </c>
      <c r="I56" s="29" t="n"/>
    </row>
    <row r="57">
      <c r="A57" s="381" t="inlineStr">
        <is>
          <t>EF-FIR-2-6</t>
        </is>
      </c>
      <c r="B57" s="381" t="inlineStr">
        <is>
          <t>Amélioration de la qualité et de la sécurité des soins en centres de proximité de la femme et du nouveau-né (anciens centres périnataux de proximité)</t>
        </is>
      </c>
      <c r="C57" s="383" t="n">
        <v>0.70426168</v>
      </c>
      <c r="D57" s="383" t="n">
        <v>0.97683116</v>
      </c>
      <c r="E57" s="383" t="n">
        <v>1.280754</v>
      </c>
      <c r="F57" s="383" t="n">
        <v>13.19250676</v>
      </c>
      <c r="G57" s="383" t="n">
        <v>20.89112773</v>
      </c>
      <c r="H57" s="383" t="n">
        <v>25.41752009</v>
      </c>
      <c r="I57" s="29" t="n"/>
    </row>
    <row r="58">
      <c r="A58" s="381" t="inlineStr">
        <is>
          <t>EF-FIR-2-7</t>
        </is>
      </c>
      <c r="B58" s="381" t="inlineStr">
        <is>
          <t>Dispositifs d'appui à la coordination de parcours de santé complexes et dispositifs connexe</t>
        </is>
      </c>
      <c r="C58" s="383" t="n">
        <v>16.54719662</v>
      </c>
      <c r="D58" s="383" t="n">
        <v>17.3552254</v>
      </c>
      <c r="E58" s="383" t="n">
        <v>15.7945415</v>
      </c>
      <c r="F58" s="383" t="n">
        <v>236.92732298</v>
      </c>
      <c r="G58" s="383" t="n">
        <v>234.81314585</v>
      </c>
      <c r="H58" s="383" t="n">
        <v>239.71886797</v>
      </c>
      <c r="I58" s="29" t="n"/>
    </row>
    <row r="59">
      <c r="A59" s="381" t="inlineStr">
        <is>
          <t>EF-FIR-2-98</t>
        </is>
      </c>
      <c r="B59" s="381" t="inlineStr">
        <is>
          <t>Autres Mission 2 enveloppe Médico-social</t>
        </is>
      </c>
      <c r="C59" s="383" t="n">
        <v>0</v>
      </c>
      <c r="D59" s="383" t="n">
        <v>0</v>
      </c>
      <c r="E59" s="383" t="n">
        <v>0.04317302</v>
      </c>
      <c r="F59" s="383" t="n">
        <v>0</v>
      </c>
      <c r="G59" s="383" t="n">
        <v>0</v>
      </c>
      <c r="H59" s="383" t="n">
        <v>19.67682453</v>
      </c>
      <c r="I59" s="29" t="n"/>
    </row>
    <row r="60">
      <c r="A60" s="381" t="inlineStr">
        <is>
          <t>EF-FIR-2-99</t>
        </is>
      </c>
      <c r="B60" s="381" t="inlineStr">
        <is>
          <t>Autres Mission 2 hors Médico-social</t>
        </is>
      </c>
      <c r="C60" s="383" t="n">
        <v>0</v>
      </c>
      <c r="D60" s="383" t="n">
        <v>0</v>
      </c>
      <c r="E60" s="383" t="n">
        <v>7.6349048</v>
      </c>
      <c r="F60" s="383" t="n">
        <v>0</v>
      </c>
      <c r="G60" s="383" t="n">
        <v>0</v>
      </c>
      <c r="H60" s="383" t="n">
        <v>356.83589799</v>
      </c>
      <c r="I60" s="29" t="n"/>
    </row>
    <row r="61">
      <c r="A61" s="381" t="inlineStr">
        <is>
          <t>EF-FIR-3</t>
        </is>
      </c>
      <c r="B61" s="381" t="inlineStr">
        <is>
          <t>au titre de la mission 3 : Permanence des soins et répartition des professionnels et des structures de santé sur le territoire</t>
        </is>
      </c>
      <c r="C61" s="383" t="n">
        <v>45.18855034</v>
      </c>
      <c r="D61" s="383" t="n">
        <v>45.73773238</v>
      </c>
      <c r="E61" s="383" t="n">
        <v>51.2636313</v>
      </c>
      <c r="F61" s="383" t="n">
        <v>943.0425844599999</v>
      </c>
      <c r="G61" s="383" t="n">
        <v>965.97954372</v>
      </c>
      <c r="H61" s="383" t="n">
        <v>1084.39551657</v>
      </c>
      <c r="I61" s="29" t="n"/>
    </row>
    <row r="62">
      <c r="A62" s="381" t="inlineStr">
        <is>
          <t>EF-FIR-3-1</t>
        </is>
      </c>
      <c r="B62" s="381" t="inlineStr">
        <is>
          <t>Rémunérations forfaitaires des médecins participant à la permanence des soins</t>
        </is>
      </c>
      <c r="C62" s="383" t="n">
        <v>7.6598085</v>
      </c>
      <c r="D62" s="383" t="n">
        <v>7.438105</v>
      </c>
      <c r="E62" s="383" t="n">
        <v>7.9985965</v>
      </c>
      <c r="F62" s="383" t="n">
        <v>163.41000713</v>
      </c>
      <c r="G62" s="383" t="n">
        <v>165.40174864</v>
      </c>
      <c r="H62" s="383" t="n">
        <v>176.96908437</v>
      </c>
      <c r="I62" s="29" t="n"/>
    </row>
    <row r="63">
      <c r="A63" s="381" t="inlineStr">
        <is>
          <t>EF-FIR-3-2</t>
        </is>
      </c>
      <c r="B63" s="381" t="inlineStr">
        <is>
          <t>Amélioration de la permanence des soins ambulatoires, en particulier les maisons médicales de garde</t>
        </is>
      </c>
      <c r="C63" s="383" t="n">
        <v>0.594759</v>
      </c>
      <c r="D63" s="383" t="n">
        <v>0.876883</v>
      </c>
      <c r="E63" s="383" t="n">
        <v>0.74447377</v>
      </c>
      <c r="F63" s="383" t="n">
        <v>14.31595488</v>
      </c>
      <c r="G63" s="383" t="n">
        <v>15.47985168</v>
      </c>
      <c r="H63" s="383" t="n">
        <v>17.71241611</v>
      </c>
      <c r="I63" s="29" t="n"/>
    </row>
    <row r="64">
      <c r="A64" s="381" t="inlineStr">
        <is>
          <t>EF-FIR-3-3</t>
        </is>
      </c>
      <c r="B64" s="381" t="inlineStr">
        <is>
          <t>Permanence des soins en établissement de santé</t>
        </is>
      </c>
      <c r="C64" s="383" t="n">
        <v>33.569699</v>
      </c>
      <c r="D64" s="383" t="n">
        <v>33.461517</v>
      </c>
      <c r="E64" s="383" t="n">
        <v>34.55777931</v>
      </c>
      <c r="F64" s="383" t="n">
        <v>697.11817531</v>
      </c>
      <c r="G64" s="383" t="n">
        <v>692.5103232500001</v>
      </c>
      <c r="H64" s="383" t="n">
        <v>723.32432175</v>
      </c>
      <c r="I64" s="29" t="n"/>
    </row>
    <row r="65">
      <c r="A65" s="381" t="inlineStr">
        <is>
          <t>EF-FIR-3-4</t>
        </is>
      </c>
      <c r="B65" s="381" t="inlineStr">
        <is>
          <t>Appui à la meilleure répartition géographique des professionnels de santé</t>
        </is>
      </c>
      <c r="C65" s="383" t="n">
        <v>1.08928384</v>
      </c>
      <c r="D65" s="383" t="n">
        <v>1.22864938</v>
      </c>
      <c r="E65" s="383" t="n">
        <v>1.59157312</v>
      </c>
      <c r="F65" s="383" t="n">
        <v>35.93810514</v>
      </c>
      <c r="G65" s="383" t="n">
        <v>42.9114519</v>
      </c>
      <c r="H65" s="383" t="n">
        <v>49.86046506</v>
      </c>
      <c r="I65" s="29" t="n"/>
    </row>
    <row r="66">
      <c r="A66" s="381" t="inlineStr">
        <is>
          <t>EF-FIR-3-6</t>
        </is>
      </c>
      <c r="B66" s="381" t="inlineStr">
        <is>
          <t>Ségur – accompagnement ouvertures temporaires de lits (à la demande)</t>
        </is>
      </c>
      <c r="C66" s="383" t="n">
        <v>2.275</v>
      </c>
      <c r="D66" s="383" t="n">
        <v>2.275</v>
      </c>
      <c r="E66" s="383" t="n">
        <v>2.2734</v>
      </c>
      <c r="F66" s="383" t="n">
        <v>32.260342</v>
      </c>
      <c r="G66" s="383" t="n">
        <v>39.576208</v>
      </c>
      <c r="H66" s="383" t="n">
        <v>38.441648</v>
      </c>
      <c r="I66" s="29" t="n"/>
    </row>
    <row r="67">
      <c r="A67" s="381" t="inlineStr">
        <is>
          <t>EF-FIR-3-7</t>
        </is>
      </c>
      <c r="B67" s="381" t="inlineStr">
        <is>
          <t>Service d’accès aux soins (SAS)</t>
        </is>
      </c>
      <c r="C67" s="383" t="n">
        <v>0</v>
      </c>
      <c r="D67" s="383" t="n">
        <v>0.457578</v>
      </c>
      <c r="E67" s="383" t="n">
        <v>0.8321158</v>
      </c>
      <c r="F67" s="383" t="n">
        <v>0</v>
      </c>
      <c r="G67" s="383" t="n">
        <v>10.09996025</v>
      </c>
      <c r="H67" s="383" t="n">
        <v>35.31455752</v>
      </c>
      <c r="I67" s="29" t="n"/>
    </row>
    <row r="68">
      <c r="A68" s="381" t="inlineStr">
        <is>
          <t>EF-FIR-3-8</t>
        </is>
      </c>
      <c r="B68" s="381" t="inlineStr">
        <is>
          <t>Elargissement du cadre de la biologie délocalisée</t>
        </is>
      </c>
      <c r="C68" s="383" t="n">
        <v>0</v>
      </c>
      <c r="D68" s="383" t="n">
        <v>0</v>
      </c>
      <c r="E68" s="383" t="n">
        <v>0</v>
      </c>
      <c r="F68" s="383" t="n">
        <v>0</v>
      </c>
      <c r="G68" s="383" t="n">
        <v>0</v>
      </c>
      <c r="H68" s="383" t="n">
        <v>0</v>
      </c>
      <c r="I68" s="29" t="n"/>
    </row>
    <row r="69">
      <c r="A69" s="381" t="inlineStr">
        <is>
          <t>EF-FIR-3-98</t>
        </is>
      </c>
      <c r="B69" s="381" t="inlineStr">
        <is>
          <t>Autres Mission 3 enveloppe Médico-social</t>
        </is>
      </c>
      <c r="C69" s="383" t="n">
        <v>0</v>
      </c>
      <c r="D69" s="383" t="n">
        <v>0</v>
      </c>
      <c r="E69" s="383" t="n">
        <v>0</v>
      </c>
      <c r="F69" s="383" t="n">
        <v>0</v>
      </c>
      <c r="G69" s="383" t="n">
        <v>0</v>
      </c>
      <c r="H69" s="383" t="n">
        <v>0.00103589</v>
      </c>
      <c r="I69" s="29" t="n"/>
    </row>
    <row r="70">
      <c r="A70" s="381" t="inlineStr">
        <is>
          <t>EF-FIR-3-99</t>
        </is>
      </c>
      <c r="B70" s="381" t="inlineStr">
        <is>
          <t>Autres Mission 3 hors Médico-social</t>
        </is>
      </c>
      <c r="C70" s="383" t="n">
        <v>0</v>
      </c>
      <c r="D70" s="383" t="n">
        <v>0</v>
      </c>
      <c r="E70" s="383" t="n">
        <v>3.2656928</v>
      </c>
      <c r="F70" s="383" t="n">
        <v>0</v>
      </c>
      <c r="G70" s="383" t="n">
        <v>0</v>
      </c>
      <c r="H70" s="383" t="n">
        <v>42.77198787</v>
      </c>
      <c r="I70" s="29" t="n"/>
    </row>
    <row r="71">
      <c r="A71" s="381" t="inlineStr">
        <is>
          <t>EF-FIR-4</t>
        </is>
      </c>
      <c r="B71" s="381" t="inlineStr">
        <is>
          <t>au titre de la mission 4 : Efficience des structures sanitaires et médico-sociales et amélioration des conditions de travail de leurs personnels</t>
        </is>
      </c>
      <c r="C71" s="383" t="n">
        <v>48.16355625</v>
      </c>
      <c r="D71" s="383" t="n">
        <v>49.97474527</v>
      </c>
      <c r="E71" s="383" t="n">
        <v>43.49953726</v>
      </c>
      <c r="F71" s="383" t="n">
        <v>1093.19674136</v>
      </c>
      <c r="G71" s="383" t="n">
        <v>1134.96473373</v>
      </c>
      <c r="H71" s="383" t="n">
        <v>1203.53679272</v>
      </c>
      <c r="I71" s="29" t="n"/>
    </row>
    <row r="72">
      <c r="A72" s="381" t="inlineStr">
        <is>
          <t>EF-FIR-4-1</t>
        </is>
      </c>
      <c r="B72" s="381" t="inlineStr">
        <is>
          <t>Frais de conseil, de pilotage et d'accompagnement de la mise en œuvre des actions visant à améliorer la performance des structures sanitaires</t>
        </is>
      </c>
      <c r="C72" s="383" t="n">
        <v>0.268281</v>
      </c>
      <c r="D72" s="383" t="n">
        <v>0.1406056</v>
      </c>
      <c r="E72" s="383" t="n">
        <v>0.710421</v>
      </c>
      <c r="F72" s="383" t="n">
        <v>9.623627219999999</v>
      </c>
      <c r="G72" s="383" t="n">
        <v>18.58070511</v>
      </c>
      <c r="H72" s="383" t="n">
        <v>18.5462959</v>
      </c>
      <c r="I72" s="29" t="n"/>
    </row>
    <row r="73">
      <c r="A73" s="381" t="inlineStr">
        <is>
          <t>EF-FIR-4-2</t>
        </is>
      </c>
      <c r="B73" s="381" t="inlineStr">
        <is>
          <t>Opérations de modernisation, d'adaptation et de restructuration des établissements ou de leurs groupements</t>
        </is>
      </c>
      <c r="C73" s="383" t="n">
        <v>38.94604597</v>
      </c>
      <c r="D73" s="383" t="n">
        <v>31.74044315</v>
      </c>
      <c r="E73" s="383" t="n">
        <v>32.65451818</v>
      </c>
      <c r="F73" s="383" t="n">
        <v>973.14443162</v>
      </c>
      <c r="G73" s="383" t="n">
        <v>823.04417629</v>
      </c>
      <c r="H73" s="383" t="n">
        <v>807.1210144200001</v>
      </c>
      <c r="I73" s="29" t="n"/>
    </row>
    <row r="74">
      <c r="A74" s="381" t="inlineStr">
        <is>
          <t>EF-FIR-4-3</t>
        </is>
      </c>
      <c r="B74" s="381" t="inlineStr">
        <is>
          <t>Mutualisation des moyens des professionnels et structures sanitaires de la région</t>
        </is>
      </c>
      <c r="C74" s="383" t="n">
        <v>8.504292</v>
      </c>
      <c r="D74" s="383" t="n">
        <v>7.412201</v>
      </c>
      <c r="E74" s="383" t="n">
        <v>7.971493</v>
      </c>
      <c r="F74" s="383" t="n">
        <v>44.79013142</v>
      </c>
      <c r="G74" s="383" t="n">
        <v>50.9721831</v>
      </c>
      <c r="H74" s="383" t="n">
        <v>59.05624678</v>
      </c>
      <c r="I74" s="29" t="n"/>
    </row>
    <row r="75">
      <c r="A75" s="381" t="inlineStr">
        <is>
          <t>EF-FIR-4-4</t>
        </is>
      </c>
      <c r="B75" s="381" t="inlineStr">
        <is>
          <t>Contrats locaux d'amélioration des conditions de travail</t>
        </is>
      </c>
      <c r="C75" s="383" t="n">
        <v>0.06112948</v>
      </c>
      <c r="D75" s="383" t="n">
        <v>0</v>
      </c>
      <c r="E75" s="383" t="n">
        <v>0</v>
      </c>
      <c r="F75" s="383" t="n">
        <v>9.36272846</v>
      </c>
      <c r="G75" s="383" t="n">
        <v>7.31780806</v>
      </c>
      <c r="H75" s="383" t="n">
        <v>6.11025948</v>
      </c>
      <c r="I75" s="29" t="n"/>
    </row>
    <row r="76">
      <c r="A76" s="381" t="inlineStr">
        <is>
          <t>EF-FIR-4-5</t>
        </is>
      </c>
      <c r="B76" s="381" t="inlineStr">
        <is>
          <t>Efficience dans les structures sanitaires (hors RH)</t>
        </is>
      </c>
      <c r="C76" s="383" t="n">
        <v>0.0135</v>
      </c>
      <c r="D76" s="383" t="n">
        <v>0</v>
      </c>
      <c r="E76" s="383" t="n">
        <v>0</v>
      </c>
      <c r="F76" s="383" t="n">
        <v>23.40705033</v>
      </c>
      <c r="G76" s="383" t="n">
        <v>21.14287511</v>
      </c>
      <c r="H76" s="383" t="n">
        <v>25.03885482</v>
      </c>
      <c r="I76" s="29" t="n"/>
    </row>
    <row r="77" ht="24" customHeight="1">
      <c r="A77" s="381" t="inlineStr">
        <is>
          <t>EF-FIR-4-6</t>
        </is>
      </c>
      <c r="B77" s="381" t="inlineStr">
        <is>
          <t>Aides individuelles, prestations et compléments de rémunération destinés à favoriser la mobilité et l'adaptation des personnels des structures engagées dans des opérations de modernisation et de restructuration</t>
        </is>
      </c>
      <c r="C77" s="383" t="n">
        <v>0.15987</v>
      </c>
      <c r="D77" s="383" t="n">
        <v>0.09934552000000001</v>
      </c>
      <c r="E77" s="383" t="n">
        <v>0.09449050000000001</v>
      </c>
      <c r="F77" s="383" t="n">
        <v>20.72690125</v>
      </c>
      <c r="G77" s="383" t="n">
        <v>16.20741636</v>
      </c>
      <c r="H77" s="383" t="n">
        <v>9.93560435</v>
      </c>
      <c r="I77" s="29" t="n"/>
    </row>
    <row r="78">
      <c r="A78" s="381" t="inlineStr">
        <is>
          <t>EF-FIR-4-7</t>
        </is>
      </c>
      <c r="B78" s="381" t="inlineStr">
        <is>
          <t>Efficience des structures médico-sociales et améliorations des conditions de travail de leurs personnels</t>
        </is>
      </c>
      <c r="C78" s="383" t="n">
        <v>0.2104378</v>
      </c>
      <c r="D78" s="383" t="n">
        <v>0.02715</v>
      </c>
      <c r="E78" s="383" t="n">
        <v>0.11026018</v>
      </c>
      <c r="F78" s="383" t="n">
        <v>12.14187106</v>
      </c>
      <c r="G78" s="383" t="n">
        <v>13.97437524</v>
      </c>
      <c r="H78" s="383" t="n">
        <v>13.13715932</v>
      </c>
      <c r="I78" s="29" t="n"/>
    </row>
    <row r="79">
      <c r="A79" s="381" t="inlineStr">
        <is>
          <t>EF-FIR-4-10</t>
        </is>
      </c>
      <c r="B79" s="381" t="inlineStr">
        <is>
          <t>Autre – aide en trésorerie</t>
        </is>
      </c>
      <c r="C79" s="383" t="n">
        <v>0</v>
      </c>
      <c r="D79" s="383" t="n">
        <v>10.555</v>
      </c>
      <c r="E79" s="383" t="n">
        <v>0.15</v>
      </c>
      <c r="F79" s="383" t="n">
        <v>0</v>
      </c>
      <c r="G79" s="383" t="n">
        <v>183.72519446</v>
      </c>
      <c r="H79" s="383" t="n">
        <v>233.2599182</v>
      </c>
      <c r="I79" s="29" t="n"/>
    </row>
    <row r="80">
      <c r="A80" s="381" t="inlineStr">
        <is>
          <t>EF-FIR-4-98</t>
        </is>
      </c>
      <c r="B80" s="381" t="inlineStr">
        <is>
          <t>Autres Mission 4 enveloppe Médico-social</t>
        </is>
      </c>
      <c r="C80" s="383" t="n">
        <v>0</v>
      </c>
      <c r="D80" s="383" t="n">
        <v>0</v>
      </c>
      <c r="E80" s="383" t="n">
        <v>1.4172404</v>
      </c>
      <c r="F80" s="383" t="n">
        <v>0</v>
      </c>
      <c r="G80" s="383" t="n">
        <v>0</v>
      </c>
      <c r="H80" s="383" t="n">
        <v>12.99602263</v>
      </c>
      <c r="I80" s="29" t="n"/>
    </row>
    <row r="81">
      <c r="A81" s="381" t="inlineStr">
        <is>
          <t>EF-FIR-4-99</t>
        </is>
      </c>
      <c r="B81" s="381" t="inlineStr">
        <is>
          <t>Autres Mission 4 hors Médico-social</t>
        </is>
      </c>
      <c r="C81" s="383" t="n">
        <v>0</v>
      </c>
      <c r="D81" s="383" t="n">
        <v>0</v>
      </c>
      <c r="E81" s="383" t="n">
        <v>0.391114</v>
      </c>
      <c r="F81" s="383" t="n">
        <v>0</v>
      </c>
      <c r="G81" s="383" t="n">
        <v>0</v>
      </c>
      <c r="H81" s="383" t="n">
        <v>18.33541682</v>
      </c>
      <c r="I81" s="29" t="n"/>
    </row>
    <row r="82">
      <c r="A82" s="381" t="inlineStr">
        <is>
          <t>EF-FIR-5</t>
        </is>
      </c>
      <c r="B82" s="381" t="inlineStr">
        <is>
          <t>au titre de la mission 5 : Développement de la démocratie sanitaire</t>
        </is>
      </c>
      <c r="C82" s="383" t="n">
        <v>0.213722</v>
      </c>
      <c r="D82" s="383" t="n">
        <v>0.066722</v>
      </c>
      <c r="E82" s="383" t="n">
        <v>0.13423697</v>
      </c>
      <c r="F82" s="383" t="n">
        <v>3.25441201</v>
      </c>
      <c r="G82" s="383" t="n">
        <v>3.32527699</v>
      </c>
      <c r="H82" s="383" t="n">
        <v>2.97865447</v>
      </c>
      <c r="I82" s="29" t="n"/>
    </row>
    <row r="83">
      <c r="A83" s="390" t="n"/>
      <c r="B83" s="390" t="n"/>
      <c r="C83" s="383" t="n">
        <v>11.57132712</v>
      </c>
      <c r="D83" s="383" t="n">
        <v>32.83294248</v>
      </c>
      <c r="E83" s="383" t="n">
        <v>0</v>
      </c>
      <c r="F83" s="383" t="n">
        <v>318.84484348</v>
      </c>
      <c r="G83" s="383" t="n">
        <v>587.31618241</v>
      </c>
      <c r="H83" s="383" t="n">
        <v>0</v>
      </c>
      <c r="I83" s="29" t="n"/>
    </row>
    <row r="84">
      <c r="B84" s="27" t="n"/>
      <c r="C84" s="28" t="n"/>
      <c r="D84" s="28" t="n"/>
      <c r="E84" s="28" t="n"/>
      <c r="F84" s="28" t="n"/>
      <c r="G84" s="28" t="n"/>
      <c r="H84" s="28" t="n"/>
      <c r="I84" s="29" t="n"/>
    </row>
    <row r="85">
      <c r="B85" s="27" t="n"/>
      <c r="C85" s="28" t="n"/>
      <c r="D85" s="28" t="n"/>
      <c r="E85" s="28" t="n"/>
      <c r="F85" s="28" t="n"/>
      <c r="G85" s="28" t="n"/>
      <c r="H85" s="28" t="n"/>
      <c r="I85" s="29" t="n"/>
    </row>
    <row r="86">
      <c r="B86" s="27" t="n"/>
      <c r="C86" s="28" t="n"/>
      <c r="D86" s="28" t="n"/>
      <c r="E86" s="28" t="n"/>
      <c r="F86" s="28" t="n"/>
      <c r="G86" s="28" t="n"/>
      <c r="H86" s="28" t="n"/>
      <c r="I86" s="29" t="n"/>
    </row>
    <row r="87">
      <c r="B87" s="27" t="n"/>
      <c r="C87" s="28" t="n"/>
      <c r="D87" s="28" t="n"/>
      <c r="E87" s="28" t="n"/>
      <c r="F87" s="28" t="n"/>
      <c r="G87" s="28" t="n"/>
      <c r="H87" s="28" t="n"/>
      <c r="I87" s="29" t="n"/>
    </row>
    <row r="88">
      <c r="B88" s="27" t="n"/>
      <c r="C88" s="28" t="n"/>
      <c r="D88" s="28" t="n"/>
      <c r="E88" s="28" t="n"/>
      <c r="F88" s="28" t="n"/>
      <c r="G88" s="28" t="n"/>
      <c r="H88" s="28" t="n"/>
      <c r="I88" s="29" t="n"/>
    </row>
    <row r="89">
      <c r="B89" s="27" t="n"/>
      <c r="C89" s="28" t="n"/>
      <c r="D89" s="28" t="n"/>
      <c r="E89" s="28" t="n"/>
      <c r="F89" s="28" t="n"/>
      <c r="G89" s="28" t="n"/>
      <c r="H89" s="28" t="n"/>
      <c r="I89" s="29" t="n"/>
    </row>
    <row r="90">
      <c r="B90" s="27" t="n"/>
      <c r="C90" s="28" t="n"/>
      <c r="D90" s="28" t="n"/>
      <c r="E90" s="28" t="n"/>
      <c r="F90" s="28" t="n"/>
      <c r="G90" s="28" t="n"/>
      <c r="H90" s="28" t="n"/>
      <c r="I90" s="29" t="n"/>
    </row>
    <row r="91">
      <c r="B91" s="27" t="n"/>
      <c r="C91" s="28" t="n"/>
      <c r="D91" s="28" t="n"/>
      <c r="E91" s="28" t="n"/>
      <c r="F91" s="28" t="n"/>
      <c r="G91" s="28" t="n"/>
      <c r="H91" s="28" t="n"/>
      <c r="I91" s="29" t="n"/>
    </row>
    <row r="92">
      <c r="B92" s="27" t="n"/>
      <c r="C92" s="28" t="n"/>
      <c r="D92" s="28" t="n"/>
      <c r="E92" s="28" t="n"/>
      <c r="F92" s="28" t="n"/>
      <c r="G92" s="28" t="n"/>
      <c r="H92" s="28" t="n"/>
      <c r="I92" s="29" t="n"/>
    </row>
    <row r="93">
      <c r="B93" s="27" t="n"/>
      <c r="C93" s="28" t="n"/>
      <c r="D93" s="28" t="n"/>
      <c r="E93" s="28" t="n"/>
      <c r="F93" s="28" t="n"/>
      <c r="G93" s="28" t="n"/>
      <c r="H93" s="28" t="n"/>
      <c r="I93" s="29" t="n"/>
    </row>
    <row r="94">
      <c r="B94" s="27" t="n"/>
      <c r="C94" s="28" t="n"/>
      <c r="D94" s="28" t="n"/>
      <c r="E94" s="28" t="n"/>
      <c r="F94" s="28" t="n"/>
      <c r="G94" s="28" t="n"/>
      <c r="H94" s="28" t="n"/>
      <c r="I94" s="29" t="n"/>
    </row>
    <row r="95">
      <c r="B95" s="27" t="n"/>
      <c r="C95" s="28" t="n"/>
      <c r="D95" s="28" t="n"/>
      <c r="E95" s="28" t="n"/>
      <c r="F95" s="28" t="n"/>
      <c r="G95" s="28" t="n"/>
      <c r="H95" s="28" t="n"/>
      <c r="I95" s="29" t="n"/>
    </row>
    <row r="96">
      <c r="B96" s="27" t="n"/>
      <c r="C96" s="28" t="n"/>
      <c r="D96" s="28" t="n"/>
      <c r="E96" s="28" t="n"/>
      <c r="F96" s="28" t="n"/>
      <c r="G96" s="28" t="n"/>
      <c r="H96" s="28" t="n"/>
      <c r="I96" s="29" t="n"/>
    </row>
    <row r="97">
      <c r="B97" s="27" t="n"/>
      <c r="C97" s="28" t="n"/>
      <c r="D97" s="28" t="n"/>
      <c r="E97" s="28" t="n"/>
      <c r="F97" s="28" t="n"/>
      <c r="G97" s="28" t="n"/>
      <c r="H97" s="28" t="n"/>
      <c r="I97" s="29" t="n"/>
    </row>
    <row r="98">
      <c r="B98" s="27" t="n"/>
      <c r="C98" s="28" t="n"/>
      <c r="D98" s="28" t="n"/>
      <c r="E98" s="28" t="n"/>
      <c r="F98" s="28" t="n"/>
      <c r="G98" s="28" t="n"/>
      <c r="H98" s="28" t="n"/>
      <c r="I98" s="29" t="n"/>
    </row>
    <row r="99">
      <c r="B99" s="27" t="n"/>
      <c r="C99" s="28" t="n"/>
      <c r="D99" s="28" t="n"/>
      <c r="E99" s="28" t="n"/>
      <c r="F99" s="28" t="n"/>
      <c r="G99" s="28" t="n"/>
      <c r="H99" s="28" t="n"/>
      <c r="I99" s="29" t="n"/>
    </row>
    <row r="100">
      <c r="B100" s="27" t="n"/>
      <c r="C100" s="28" t="n"/>
      <c r="D100" s="28" t="n"/>
      <c r="E100" s="28" t="n"/>
      <c r="F100" s="28" t="n"/>
      <c r="G100" s="28" t="n"/>
      <c r="H100" s="28" t="n"/>
      <c r="I100" s="29" t="n"/>
    </row>
    <row r="101">
      <c r="B101" s="27" t="n"/>
      <c r="C101" s="28" t="n"/>
      <c r="D101" s="28" t="n"/>
      <c r="E101" s="28" t="n"/>
      <c r="F101" s="28" t="n"/>
      <c r="G101" s="28" t="n"/>
      <c r="H101" s="28" t="n"/>
      <c r="I101" s="29" t="n"/>
    </row>
    <row r="102">
      <c r="B102" s="27" t="n"/>
      <c r="C102" s="28" t="n"/>
      <c r="D102" s="28" t="n"/>
      <c r="E102" s="28" t="n"/>
      <c r="F102" s="28" t="n"/>
      <c r="G102" s="28" t="n"/>
      <c r="H102" s="28" t="n"/>
      <c r="I102" s="29" t="n"/>
    </row>
    <row r="103">
      <c r="B103" s="27" t="n"/>
      <c r="C103" s="28" t="n"/>
      <c r="D103" s="28" t="n"/>
      <c r="E103" s="28" t="n"/>
      <c r="F103" s="28" t="n"/>
      <c r="G103" s="28" t="n"/>
      <c r="H103" s="28" t="n"/>
      <c r="I103" s="29" t="n"/>
    </row>
    <row r="104">
      <c r="B104" s="27" t="n"/>
      <c r="C104" s="28" t="n"/>
      <c r="D104" s="28" t="n"/>
      <c r="E104" s="28" t="n"/>
      <c r="F104" s="28" t="n"/>
      <c r="G104" s="28" t="n"/>
      <c r="H104" s="28" t="n"/>
      <c r="I104" s="29" t="n"/>
    </row>
    <row r="105">
      <c r="B105" s="27" t="n"/>
      <c r="C105" s="28" t="n"/>
      <c r="D105" s="28" t="n"/>
      <c r="E105" s="28" t="n"/>
      <c r="F105" s="28" t="n"/>
      <c r="G105" s="28" t="n"/>
      <c r="H105" s="28" t="n"/>
      <c r="I105" s="29" t="n"/>
    </row>
    <row r="106">
      <c r="B106" s="27" t="n"/>
      <c r="C106" s="28" t="n"/>
      <c r="D106" s="28" t="n"/>
      <c r="E106" s="28" t="n"/>
      <c r="F106" s="28" t="n"/>
      <c r="G106" s="28" t="n"/>
      <c r="H106" s="28" t="n"/>
      <c r="I106" s="29" t="n"/>
    </row>
    <row r="107">
      <c r="B107" s="27" t="n"/>
      <c r="C107" s="28" t="n"/>
      <c r="D107" s="28" t="n"/>
      <c r="E107" s="28" t="n"/>
      <c r="F107" s="28" t="n"/>
      <c r="G107" s="28" t="n"/>
      <c r="H107" s="28" t="n"/>
      <c r="I107" s="29" t="n"/>
    </row>
    <row r="108">
      <c r="B108" s="27" t="n"/>
      <c r="C108" s="28" t="n"/>
      <c r="D108" s="28" t="n"/>
      <c r="E108" s="28" t="n"/>
      <c r="F108" s="28" t="n"/>
      <c r="G108" s="28" t="n"/>
      <c r="H108" s="28" t="n"/>
      <c r="I108" s="29" t="n"/>
    </row>
    <row r="109">
      <c r="B109" s="27" t="n"/>
      <c r="C109" s="28" t="n"/>
      <c r="D109" s="28" t="n"/>
      <c r="E109" s="28" t="n"/>
      <c r="F109" s="28" t="n"/>
      <c r="G109" s="28" t="n"/>
      <c r="H109" s="28" t="n"/>
      <c r="I109" s="29" t="n"/>
    </row>
    <row r="110">
      <c r="B110" s="27" t="n"/>
      <c r="C110" s="28" t="n"/>
      <c r="D110" s="28" t="n"/>
      <c r="E110" s="28" t="n"/>
      <c r="F110" s="28" t="n"/>
      <c r="G110" s="28" t="n"/>
      <c r="H110" s="28" t="n"/>
      <c r="I110" s="29" t="n"/>
    </row>
    <row r="111">
      <c r="B111" s="27" t="n"/>
      <c r="C111" s="28" t="n"/>
      <c r="D111" s="28" t="n"/>
      <c r="E111" s="28" t="n"/>
      <c r="F111" s="28" t="n"/>
      <c r="G111" s="28" t="n"/>
      <c r="H111" s="28" t="n"/>
      <c r="I111" s="29" t="n"/>
    </row>
    <row r="112">
      <c r="B112" s="27" t="n"/>
      <c r="C112" s="28" t="n"/>
      <c r="D112" s="28" t="n"/>
      <c r="E112" s="28" t="n"/>
      <c r="F112" s="28" t="n"/>
      <c r="G112" s="28" t="n"/>
      <c r="H112" s="28" t="n"/>
      <c r="I112" s="29" t="n"/>
    </row>
    <row r="113">
      <c r="B113" s="27" t="n"/>
      <c r="C113" s="28" t="n"/>
      <c r="D113" s="28" t="n"/>
      <c r="E113" s="28" t="n"/>
      <c r="F113" s="28" t="n"/>
      <c r="G113" s="28" t="n"/>
      <c r="H113" s="28" t="n"/>
      <c r="I113" s="29" t="n"/>
    </row>
    <row r="114">
      <c r="B114" s="27" t="n"/>
      <c r="C114" s="28" t="n"/>
      <c r="D114" s="28" t="n"/>
      <c r="E114" s="28" t="n"/>
      <c r="F114" s="28" t="n"/>
      <c r="G114" s="28" t="n"/>
      <c r="H114" s="28" t="n"/>
      <c r="I114" s="29" t="n"/>
    </row>
    <row r="115">
      <c r="B115" s="27" t="n"/>
      <c r="C115" s="28" t="n"/>
      <c r="D115" s="28" t="n"/>
      <c r="E115" s="28" t="n"/>
      <c r="F115" s="28" t="n"/>
      <c r="G115" s="28" t="n"/>
      <c r="H115" s="28" t="n"/>
      <c r="I115" s="29" t="n"/>
    </row>
    <row r="116">
      <c r="B116" s="27" t="n"/>
      <c r="C116" s="28" t="n"/>
      <c r="D116" s="28" t="n"/>
      <c r="E116" s="28" t="n"/>
      <c r="F116" s="28" t="n"/>
      <c r="G116" s="28" t="n"/>
      <c r="H116" s="28" t="n"/>
      <c r="I116" s="29" t="n"/>
    </row>
    <row r="117">
      <c r="B117" s="27" t="n"/>
      <c r="C117" s="28" t="n"/>
      <c r="D117" s="28" t="n"/>
      <c r="E117" s="28" t="n"/>
      <c r="F117" s="28" t="n"/>
      <c r="G117" s="28" t="n"/>
      <c r="H117" s="28" t="n"/>
      <c r="I117" s="29" t="n"/>
    </row>
    <row r="118">
      <c r="B118" s="27" t="n"/>
      <c r="C118" s="28" t="n"/>
      <c r="D118" s="28" t="n"/>
      <c r="E118" s="28" t="n"/>
      <c r="F118" s="28" t="n"/>
      <c r="G118" s="28" t="n"/>
      <c r="H118" s="28" t="n"/>
      <c r="I118" s="29" t="n"/>
    </row>
    <row r="119">
      <c r="B119" s="27" t="n"/>
      <c r="C119" s="28" t="n"/>
      <c r="D119" s="28" t="n"/>
      <c r="E119" s="28" t="n"/>
      <c r="F119" s="28" t="n"/>
      <c r="G119" s="28" t="n"/>
      <c r="H119" s="28" t="n"/>
      <c r="I119" s="29" t="n"/>
    </row>
    <row r="120">
      <c r="B120" s="27" t="n"/>
      <c r="C120" s="28" t="n"/>
      <c r="D120" s="28" t="n"/>
      <c r="E120" s="28" t="n"/>
      <c r="F120" s="28" t="n"/>
      <c r="G120" s="28" t="n"/>
      <c r="H120" s="28" t="n"/>
      <c r="I120" s="29" t="n"/>
    </row>
    <row r="121">
      <c r="B121" s="27" t="n"/>
      <c r="C121" s="28" t="n"/>
      <c r="D121" s="28" t="n"/>
      <c r="E121" s="28" t="n"/>
      <c r="F121" s="28" t="n"/>
      <c r="G121" s="28" t="n"/>
      <c r="H121" s="28" t="n"/>
      <c r="I121" s="29" t="n"/>
    </row>
    <row r="122">
      <c r="B122" s="27" t="n"/>
      <c r="C122" s="28" t="n"/>
      <c r="D122" s="28" t="n"/>
      <c r="E122" s="28" t="n"/>
      <c r="F122" s="28" t="n"/>
      <c r="G122" s="28" t="n"/>
      <c r="H122" s="28" t="n"/>
      <c r="I122" s="29" t="n"/>
    </row>
    <row r="123">
      <c r="B123" s="27" t="n"/>
      <c r="C123" s="28" t="n"/>
      <c r="D123" s="28" t="n"/>
      <c r="E123" s="28" t="n"/>
      <c r="F123" s="28" t="n"/>
      <c r="G123" s="28" t="n"/>
      <c r="H123" s="28" t="n"/>
      <c r="I123" s="29" t="n"/>
    </row>
    <row r="124">
      <c r="B124" s="27" t="n"/>
      <c r="C124" s="28" t="n"/>
      <c r="D124" s="28" t="n"/>
      <c r="E124" s="28" t="n"/>
      <c r="F124" s="28" t="n"/>
      <c r="G124" s="28" t="n"/>
      <c r="H124" s="28" t="n"/>
      <c r="I124" s="29" t="n"/>
    </row>
    <row r="125">
      <c r="B125" s="27" t="n"/>
      <c r="C125" s="28" t="n"/>
      <c r="D125" s="28" t="n"/>
      <c r="E125" s="28" t="n"/>
      <c r="F125" s="28" t="n"/>
      <c r="G125" s="28" t="n"/>
      <c r="H125" s="28" t="n"/>
      <c r="I125" s="29" t="n"/>
    </row>
    <row r="126">
      <c r="B126" s="27" t="n"/>
      <c r="C126" s="28" t="n"/>
      <c r="D126" s="28" t="n"/>
      <c r="E126" s="28" t="n"/>
      <c r="F126" s="28" t="n"/>
      <c r="G126" s="28" t="n"/>
      <c r="H126" s="28" t="n"/>
      <c r="I126" s="29" t="n"/>
    </row>
    <row r="127">
      <c r="B127" s="27" t="n"/>
      <c r="C127" s="28" t="n"/>
      <c r="D127" s="28" t="n"/>
      <c r="E127" s="28" t="n"/>
      <c r="F127" s="28" t="n"/>
      <c r="G127" s="28" t="n"/>
      <c r="H127" s="28" t="n"/>
      <c r="I127" s="29" t="n"/>
    </row>
    <row r="128">
      <c r="B128" s="27" t="n"/>
      <c r="C128" s="28" t="n"/>
      <c r="D128" s="28" t="n"/>
      <c r="E128" s="28" t="n"/>
      <c r="F128" s="28" t="n"/>
      <c r="G128" s="28" t="n"/>
      <c r="H128" s="28" t="n"/>
      <c r="I128" s="29" t="n"/>
    </row>
    <row r="129">
      <c r="B129" s="27" t="n"/>
      <c r="C129" s="28" t="n"/>
      <c r="D129" s="28" t="n"/>
      <c r="E129" s="28" t="n"/>
      <c r="F129" s="28" t="n"/>
      <c r="G129" s="28" t="n"/>
      <c r="H129" s="28" t="n"/>
      <c r="I129" s="29" t="n"/>
    </row>
    <row r="130">
      <c r="B130" s="27" t="n"/>
      <c r="C130" s="28" t="n"/>
      <c r="D130" s="28" t="n"/>
      <c r="E130" s="28" t="n"/>
      <c r="F130" s="28" t="n"/>
      <c r="G130" s="28" t="n"/>
      <c r="H130" s="28" t="n"/>
      <c r="I130" s="29" t="n"/>
    </row>
    <row r="131">
      <c r="B131" s="27" t="n"/>
      <c r="C131" s="28" t="n"/>
      <c r="D131" s="28" t="n"/>
      <c r="E131" s="28" t="n"/>
      <c r="F131" s="28" t="n"/>
      <c r="G131" s="28" t="n"/>
      <c r="H131" s="28" t="n"/>
      <c r="I131" s="29" t="n"/>
    </row>
    <row r="132">
      <c r="B132" s="27" t="n"/>
      <c r="C132" s="28" t="n"/>
      <c r="D132" s="28" t="n"/>
      <c r="E132" s="28" t="n"/>
      <c r="F132" s="28" t="n"/>
      <c r="G132" s="28" t="n"/>
      <c r="H132" s="28" t="n"/>
      <c r="I132" s="29" t="n"/>
    </row>
    <row r="133">
      <c r="B133" s="27" t="n"/>
      <c r="C133" s="28" t="n"/>
      <c r="D133" s="28" t="n"/>
      <c r="E133" s="28" t="n"/>
      <c r="F133" s="28" t="n"/>
      <c r="G133" s="28" t="n"/>
      <c r="H133" s="28" t="n"/>
      <c r="I133" s="29" t="n"/>
    </row>
    <row r="134">
      <c r="B134" s="27" t="n"/>
      <c r="C134" s="28" t="n"/>
      <c r="D134" s="28" t="n"/>
      <c r="E134" s="28" t="n"/>
      <c r="F134" s="28" t="n"/>
      <c r="G134" s="28" t="n"/>
      <c r="H134" s="28" t="n"/>
      <c r="I134" s="29" t="n"/>
    </row>
    <row r="135">
      <c r="B135" s="27" t="n"/>
      <c r="C135" s="28" t="n"/>
      <c r="D135" s="28" t="n"/>
      <c r="E135" s="28" t="n"/>
      <c r="F135" s="28" t="n"/>
      <c r="G135" s="28" t="n"/>
      <c r="H135" s="28" t="n"/>
      <c r="I135" s="29" t="n"/>
    </row>
    <row r="136">
      <c r="B136" s="27" t="n"/>
      <c r="C136" s="28" t="n"/>
      <c r="D136" s="28" t="n"/>
      <c r="E136" s="28" t="n"/>
      <c r="F136" s="28" t="n"/>
      <c r="G136" s="28" t="n"/>
      <c r="H136" s="28" t="n"/>
      <c r="I136" s="29" t="n"/>
    </row>
    <row r="137">
      <c r="B137" s="27" t="n"/>
      <c r="C137" s="28" t="n"/>
      <c r="D137" s="28" t="n"/>
      <c r="E137" s="28" t="n"/>
      <c r="F137" s="28" t="n"/>
      <c r="G137" s="28" t="n"/>
      <c r="H137" s="28" t="n"/>
      <c r="I137" s="29" t="n"/>
    </row>
    <row r="138">
      <c r="B138" s="27" t="n"/>
      <c r="C138" s="28" t="n"/>
      <c r="D138" s="28" t="n"/>
      <c r="E138" s="28" t="n"/>
      <c r="F138" s="28" t="n"/>
      <c r="G138" s="28" t="n"/>
      <c r="H138" s="28" t="n"/>
      <c r="I138" s="29" t="n"/>
    </row>
    <row r="139">
      <c r="B139" s="27" t="n"/>
      <c r="C139" s="28" t="n"/>
      <c r="D139" s="28" t="n"/>
      <c r="E139" s="28" t="n"/>
      <c r="F139" s="28" t="n"/>
      <c r="G139" s="28" t="n"/>
      <c r="H139" s="28" t="n"/>
      <c r="I139" s="29" t="n"/>
    </row>
    <row r="140">
      <c r="B140" s="27" t="n"/>
      <c r="C140" s="28" t="n"/>
      <c r="D140" s="28" t="n"/>
      <c r="E140" s="28" t="n"/>
      <c r="F140" s="28" t="n"/>
      <c r="G140" s="28" t="n"/>
      <c r="H140" s="28" t="n"/>
      <c r="I140" s="29" t="n"/>
    </row>
    <row r="141">
      <c r="B141" s="27" t="n"/>
      <c r="C141" s="28" t="n"/>
      <c r="D141" s="28" t="n"/>
      <c r="E141" s="28" t="n"/>
      <c r="F141" s="28" t="n"/>
      <c r="G141" s="28" t="n"/>
      <c r="H141" s="28" t="n"/>
      <c r="I141" s="29" t="n"/>
    </row>
    <row r="142">
      <c r="B142" s="27" t="n"/>
      <c r="C142" s="28" t="n"/>
      <c r="D142" s="28" t="n"/>
      <c r="E142" s="28" t="n"/>
      <c r="F142" s="28" t="n"/>
      <c r="G142" s="28" t="n"/>
      <c r="H142" s="28" t="n"/>
      <c r="I142" s="29" t="n"/>
    </row>
    <row r="143">
      <c r="B143" s="27" t="n"/>
      <c r="C143" s="28" t="n"/>
      <c r="D143" s="28" t="n"/>
      <c r="E143" s="28" t="n"/>
      <c r="F143" s="28" t="n"/>
      <c r="G143" s="28" t="n"/>
      <c r="H143" s="28" t="n"/>
      <c r="I143" s="29" t="n"/>
    </row>
    <row r="144">
      <c r="B144" s="27" t="n"/>
      <c r="C144" s="28" t="n"/>
      <c r="D144" s="28" t="n"/>
      <c r="E144" s="28" t="n"/>
      <c r="F144" s="28" t="n"/>
      <c r="G144" s="28" t="n"/>
      <c r="H144" s="28" t="n"/>
      <c r="I144" s="29" t="n"/>
    </row>
    <row r="145">
      <c r="B145" s="27" t="n"/>
      <c r="C145" s="28" t="n"/>
      <c r="D145" s="28" t="n"/>
      <c r="E145" s="28" t="n"/>
      <c r="F145" s="28" t="n"/>
      <c r="G145" s="28" t="n"/>
      <c r="H145" s="28" t="n"/>
      <c r="I145" s="29" t="n"/>
    </row>
    <row r="146">
      <c r="B146" s="27" t="n"/>
      <c r="C146" s="28" t="n"/>
      <c r="D146" s="28" t="n"/>
      <c r="E146" s="28" t="n"/>
      <c r="F146" s="28" t="n"/>
      <c r="G146" s="28" t="n"/>
      <c r="H146" s="28" t="n"/>
      <c r="I146" s="29" t="n"/>
    </row>
    <row r="147">
      <c r="B147" s="27" t="n"/>
      <c r="C147" s="28" t="n"/>
      <c r="D147" s="28" t="n"/>
      <c r="E147" s="28" t="n"/>
      <c r="F147" s="28" t="n"/>
      <c r="G147" s="28" t="n"/>
      <c r="H147" s="28" t="n"/>
      <c r="I147" s="29" t="n"/>
    </row>
    <row r="148">
      <c r="B148" s="27" t="n"/>
      <c r="C148" s="28" t="n"/>
      <c r="D148" s="28" t="n"/>
      <c r="E148" s="28" t="n"/>
      <c r="F148" s="28" t="n"/>
      <c r="G148" s="28" t="n"/>
      <c r="H148" s="28" t="n"/>
      <c r="I148" s="29" t="n"/>
    </row>
    <row r="149">
      <c r="B149" s="27" t="n"/>
      <c r="C149" s="28" t="n"/>
      <c r="D149" s="28" t="n"/>
      <c r="E149" s="28" t="n"/>
      <c r="F149" s="28" t="n"/>
      <c r="G149" s="28" t="n"/>
      <c r="H149" s="28" t="n"/>
      <c r="I149" s="29" t="n"/>
    </row>
    <row r="150">
      <c r="B150" s="27" t="n"/>
      <c r="C150" s="28" t="n"/>
      <c r="D150" s="28" t="n"/>
      <c r="E150" s="28" t="n"/>
      <c r="F150" s="28" t="n"/>
      <c r="G150" s="28" t="n"/>
      <c r="H150" s="28" t="n"/>
      <c r="I150" s="29" t="n"/>
    </row>
    <row r="151">
      <c r="B151" s="27" t="n"/>
      <c r="C151" s="28" t="n"/>
      <c r="D151" s="28" t="n"/>
      <c r="E151" s="28" t="n"/>
      <c r="F151" s="28" t="n"/>
      <c r="G151" s="28" t="n"/>
      <c r="H151" s="28" t="n"/>
      <c r="I151" s="29" t="n"/>
    </row>
    <row r="152">
      <c r="B152" s="27" t="n"/>
      <c r="C152" s="28" t="n"/>
      <c r="D152" s="28" t="n"/>
      <c r="E152" s="28" t="n"/>
      <c r="F152" s="28" t="n"/>
      <c r="G152" s="28" t="n"/>
      <c r="H152" s="28" t="n"/>
      <c r="I152" s="29" t="n"/>
    </row>
    <row r="153">
      <c r="B153" s="27" t="n"/>
      <c r="C153" s="28" t="n"/>
      <c r="D153" s="28" t="n"/>
      <c r="E153" s="28" t="n"/>
      <c r="F153" s="28" t="n"/>
      <c r="G153" s="28" t="n"/>
      <c r="H153" s="28" t="n"/>
      <c r="I153" s="29" t="n"/>
    </row>
    <row r="154">
      <c r="B154" s="27" t="n"/>
      <c r="C154" s="28" t="n"/>
      <c r="D154" s="28" t="n"/>
      <c r="E154" s="28" t="n"/>
      <c r="F154" s="28" t="n"/>
      <c r="G154" s="28" t="n"/>
      <c r="H154" s="28" t="n"/>
      <c r="I154" s="29" t="n"/>
    </row>
    <row r="155">
      <c r="B155" s="27" t="n"/>
      <c r="C155" s="28" t="n"/>
      <c r="D155" s="28" t="n"/>
      <c r="E155" s="28" t="n"/>
      <c r="F155" s="28" t="n"/>
      <c r="G155" s="28" t="n"/>
      <c r="H155" s="28" t="n"/>
      <c r="I155" s="29" t="n"/>
    </row>
    <row r="156">
      <c r="B156" s="27" t="n"/>
      <c r="C156" s="28" t="n"/>
      <c r="D156" s="28" t="n"/>
      <c r="E156" s="28" t="n"/>
      <c r="F156" s="28" t="n"/>
      <c r="G156" s="28" t="n"/>
      <c r="H156" s="28" t="n"/>
      <c r="I156" s="29" t="n"/>
    </row>
    <row r="157">
      <c r="B157" s="27" t="n"/>
      <c r="C157" s="28" t="n"/>
      <c r="D157" s="28" t="n"/>
      <c r="E157" s="28" t="n"/>
      <c r="F157" s="28" t="n"/>
      <c r="G157" s="28" t="n"/>
      <c r="H157" s="28" t="n"/>
      <c r="I157" s="29" t="n"/>
    </row>
    <row r="158">
      <c r="B158" s="27" t="n"/>
      <c r="C158" s="28" t="n"/>
      <c r="D158" s="28" t="n"/>
      <c r="E158" s="28" t="n"/>
      <c r="F158" s="28" t="n"/>
      <c r="G158" s="28" t="n"/>
      <c r="H158" s="28" t="n"/>
      <c r="I158" s="29" t="n"/>
    </row>
    <row r="159">
      <c r="B159" s="27" t="n"/>
      <c r="C159" s="28" t="n"/>
      <c r="D159" s="28" t="n"/>
      <c r="E159" s="28" t="n"/>
      <c r="F159" s="28" t="n"/>
      <c r="G159" s="28" t="n"/>
      <c r="H159" s="28" t="n"/>
      <c r="I159" s="29" t="n"/>
    </row>
    <row r="160">
      <c r="B160" s="27" t="n"/>
      <c r="C160" s="28" t="n"/>
      <c r="D160" s="28" t="n"/>
      <c r="E160" s="28" t="n"/>
      <c r="F160" s="28" t="n"/>
      <c r="G160" s="28" t="n"/>
      <c r="H160" s="28" t="n"/>
      <c r="I160" s="29" t="n"/>
    </row>
    <row r="161">
      <c r="B161" s="27" t="n"/>
      <c r="C161" s="28" t="n"/>
      <c r="D161" s="28" t="n"/>
      <c r="E161" s="28" t="n"/>
      <c r="F161" s="28" t="n"/>
      <c r="G161" s="28" t="n"/>
      <c r="H161" s="28" t="n"/>
      <c r="I161" s="29" t="n"/>
    </row>
    <row r="162">
      <c r="B162" s="27" t="n"/>
      <c r="C162" s="28" t="n"/>
      <c r="D162" s="28" t="n"/>
      <c r="E162" s="28" t="n"/>
      <c r="F162" s="28" t="n"/>
      <c r="G162" s="28" t="n"/>
      <c r="H162" s="28" t="n"/>
      <c r="I162" s="29" t="n"/>
    </row>
    <row r="163">
      <c r="B163" s="27" t="n"/>
      <c r="C163" s="28" t="n"/>
      <c r="D163" s="28" t="n"/>
      <c r="E163" s="28" t="n"/>
      <c r="F163" s="28" t="n"/>
      <c r="G163" s="28" t="n"/>
      <c r="H163" s="28" t="n"/>
      <c r="I163" s="29" t="n"/>
    </row>
    <row r="164">
      <c r="B164" s="27" t="n"/>
      <c r="C164" s="28" t="n"/>
      <c r="D164" s="28" t="n"/>
      <c r="E164" s="28" t="n"/>
      <c r="F164" s="28" t="n"/>
      <c r="G164" s="28" t="n"/>
      <c r="H164" s="28" t="n"/>
      <c r="I164" s="29" t="n"/>
    </row>
    <row r="165">
      <c r="B165" s="27" t="n"/>
      <c r="C165" s="28" t="n"/>
      <c r="D165" s="28" t="n"/>
      <c r="E165" s="28" t="n"/>
      <c r="F165" s="28" t="n"/>
      <c r="G165" s="28" t="n"/>
      <c r="H165" s="28" t="n"/>
      <c r="I165" s="29" t="n"/>
    </row>
    <row r="166">
      <c r="B166" s="27" t="n"/>
      <c r="C166" s="28" t="n"/>
      <c r="D166" s="28" t="n"/>
      <c r="E166" s="28" t="n"/>
      <c r="F166" s="28" t="n"/>
      <c r="G166" s="28" t="n"/>
      <c r="H166" s="28" t="n"/>
      <c r="I166" s="29" t="n"/>
    </row>
    <row r="167">
      <c r="B167" s="27" t="n"/>
      <c r="C167" s="28" t="n"/>
      <c r="D167" s="28" t="n"/>
      <c r="E167" s="28" t="n"/>
      <c r="F167" s="28" t="n"/>
      <c r="G167" s="28" t="n"/>
      <c r="H167" s="28" t="n"/>
      <c r="I167" s="29" t="n"/>
    </row>
    <row r="168">
      <c r="B168" s="27" t="n"/>
      <c r="C168" s="28" t="n"/>
      <c r="D168" s="28" t="n"/>
      <c r="E168" s="28" t="n"/>
      <c r="F168" s="28" t="n"/>
      <c r="G168" s="28" t="n"/>
      <c r="H168" s="28" t="n"/>
      <c r="I168" s="29" t="n"/>
    </row>
    <row r="169">
      <c r="B169" s="27" t="n"/>
      <c r="C169" s="28" t="n"/>
      <c r="D169" s="28" t="n"/>
      <c r="E169" s="28" t="n"/>
      <c r="F169" s="28" t="n"/>
      <c r="G169" s="28" t="n"/>
      <c r="H169" s="28" t="n"/>
      <c r="I169" s="29" t="n"/>
    </row>
    <row r="170">
      <c r="B170" s="27" t="n"/>
      <c r="C170" s="28" t="n"/>
      <c r="D170" s="28" t="n"/>
      <c r="E170" s="28" t="n"/>
      <c r="F170" s="28" t="n"/>
      <c r="G170" s="28" t="n"/>
      <c r="H170" s="28" t="n"/>
      <c r="I170" s="29" t="n"/>
    </row>
    <row r="171">
      <c r="B171" s="27" t="n"/>
      <c r="C171" s="28" t="n"/>
      <c r="D171" s="28" t="n"/>
      <c r="E171" s="28" t="n"/>
      <c r="F171" s="28" t="n"/>
      <c r="G171" s="28" t="n"/>
      <c r="H171" s="28" t="n"/>
      <c r="I171" s="29" t="n"/>
    </row>
    <row r="172">
      <c r="B172" s="27" t="n"/>
      <c r="C172" s="28" t="n"/>
      <c r="D172" s="28" t="n"/>
      <c r="E172" s="28" t="n"/>
      <c r="F172" s="28" t="n"/>
      <c r="G172" s="28" t="n"/>
      <c r="H172" s="28" t="n"/>
      <c r="I172" s="29" t="n"/>
    </row>
    <row r="173">
      <c r="B173" s="27" t="n"/>
      <c r="C173" s="28" t="n"/>
      <c r="D173" s="28" t="n"/>
      <c r="E173" s="28" t="n"/>
      <c r="F173" s="28" t="n"/>
      <c r="G173" s="28" t="n"/>
      <c r="H173" s="28" t="n"/>
      <c r="I173" s="29" t="n"/>
    </row>
    <row r="174">
      <c r="B174" s="27" t="n"/>
      <c r="C174" s="28" t="n"/>
      <c r="D174" s="28" t="n"/>
      <c r="E174" s="28" t="n"/>
      <c r="F174" s="28" t="n"/>
      <c r="G174" s="28" t="n"/>
      <c r="H174" s="28" t="n"/>
      <c r="I174" s="29" t="n"/>
    </row>
    <row r="175">
      <c r="B175" s="27" t="n"/>
      <c r="C175" s="28" t="n"/>
      <c r="D175" s="28" t="n"/>
      <c r="E175" s="28" t="n"/>
      <c r="F175" s="28" t="n"/>
      <c r="G175" s="28" t="n"/>
      <c r="H175" s="28" t="n"/>
      <c r="I175" s="29" t="n"/>
    </row>
    <row r="176">
      <c r="B176" s="27" t="n"/>
      <c r="C176" s="28" t="n"/>
      <c r="D176" s="28" t="n"/>
      <c r="E176" s="28" t="n"/>
      <c r="F176" s="28" t="n"/>
      <c r="G176" s="28" t="n"/>
      <c r="H176" s="28" t="n"/>
      <c r="I176" s="29" t="n"/>
    </row>
    <row r="177">
      <c r="B177" s="27" t="n"/>
      <c r="C177" s="28" t="n"/>
      <c r="D177" s="28" t="n"/>
      <c r="E177" s="28" t="n"/>
      <c r="F177" s="28" t="n"/>
      <c r="G177" s="28" t="n"/>
      <c r="H177" s="28" t="n"/>
      <c r="I177" s="29" t="n"/>
    </row>
    <row r="178">
      <c r="B178" s="27" t="n"/>
      <c r="C178" s="28" t="n"/>
      <c r="D178" s="28" t="n"/>
      <c r="E178" s="28" t="n"/>
      <c r="F178" s="28" t="n"/>
      <c r="G178" s="28" t="n"/>
      <c r="H178" s="28" t="n"/>
      <c r="I178" s="29" t="n"/>
    </row>
    <row r="179">
      <c r="B179" s="27" t="n"/>
      <c r="C179" s="28" t="n"/>
      <c r="D179" s="28" t="n"/>
      <c r="E179" s="28" t="n"/>
      <c r="F179" s="28" t="n"/>
      <c r="G179" s="28" t="n"/>
      <c r="H179" s="28" t="n"/>
      <c r="I179" s="29" t="n"/>
    </row>
    <row r="180">
      <c r="B180" s="27" t="n"/>
      <c r="C180" s="28" t="n"/>
      <c r="D180" s="28" t="n"/>
      <c r="E180" s="28" t="n"/>
      <c r="F180" s="28" t="n"/>
      <c r="G180" s="28" t="n"/>
      <c r="H180" s="28" t="n"/>
      <c r="I180" s="29" t="n"/>
    </row>
    <row r="181">
      <c r="B181" s="27" t="n"/>
      <c r="C181" s="28" t="n"/>
      <c r="D181" s="28" t="n"/>
      <c r="E181" s="28" t="n"/>
      <c r="F181" s="28" t="n"/>
      <c r="G181" s="28" t="n"/>
      <c r="H181" s="28" t="n"/>
      <c r="I181" s="29" t="n"/>
    </row>
    <row r="182">
      <c r="B182" s="27" t="n"/>
      <c r="C182" s="28" t="n"/>
      <c r="D182" s="28" t="n"/>
      <c r="E182" s="28" t="n"/>
      <c r="F182" s="28" t="n"/>
      <c r="G182" s="28" t="n"/>
      <c r="H182" s="28" t="n"/>
      <c r="I182" s="29" t="n"/>
    </row>
    <row r="183">
      <c r="B183" s="27" t="n"/>
      <c r="C183" s="28" t="n"/>
      <c r="D183" s="28" t="n"/>
      <c r="E183" s="28" t="n"/>
      <c r="F183" s="28" t="n"/>
      <c r="G183" s="28" t="n"/>
      <c r="H183" s="28" t="n"/>
      <c r="I183" s="29" t="n"/>
    </row>
    <row r="184">
      <c r="B184" s="27" t="n"/>
      <c r="C184" s="28" t="n"/>
      <c r="D184" s="28" t="n"/>
      <c r="E184" s="28" t="n"/>
      <c r="F184" s="28" t="n"/>
      <c r="G184" s="28" t="n"/>
      <c r="H184" s="28" t="n"/>
      <c r="I184" s="29" t="n"/>
    </row>
    <row r="185">
      <c r="B185" s="27" t="n"/>
      <c r="C185" s="28" t="n"/>
      <c r="D185" s="28" t="n"/>
      <c r="E185" s="28" t="n"/>
      <c r="F185" s="28" t="n"/>
      <c r="G185" s="28" t="n"/>
      <c r="H185" s="28" t="n"/>
      <c r="I185" s="29" t="n"/>
    </row>
    <row r="186">
      <c r="B186" s="27" t="n"/>
      <c r="C186" s="28" t="n"/>
      <c r="D186" s="28" t="n"/>
      <c r="E186" s="28" t="n"/>
      <c r="F186" s="28" t="n"/>
      <c r="G186" s="28" t="n"/>
      <c r="H186" s="28" t="n"/>
      <c r="I186" s="29" t="n"/>
    </row>
    <row r="187">
      <c r="B187" s="27" t="n"/>
      <c r="C187" s="28" t="n"/>
      <c r="D187" s="28" t="n"/>
      <c r="E187" s="28" t="n"/>
      <c r="F187" s="28" t="n"/>
      <c r="G187" s="28" t="n"/>
      <c r="H187" s="28" t="n"/>
      <c r="I187" s="29" t="n"/>
    </row>
    <row r="188">
      <c r="B188" s="27" t="n"/>
      <c r="C188" s="28" t="n"/>
      <c r="D188" s="28" t="n"/>
      <c r="E188" s="28" t="n"/>
      <c r="F188" s="28" t="n"/>
      <c r="G188" s="28" t="n"/>
      <c r="H188" s="28" t="n"/>
      <c r="I188" s="29" t="n"/>
    </row>
    <row r="189">
      <c r="B189" s="27" t="n"/>
      <c r="C189" s="28" t="n"/>
      <c r="D189" s="28" t="n"/>
      <c r="E189" s="28" t="n"/>
      <c r="F189" s="28" t="n"/>
      <c r="G189" s="28" t="n"/>
      <c r="H189" s="28" t="n"/>
      <c r="I189" s="29" t="n"/>
    </row>
    <row r="190">
      <c r="B190" s="27" t="n"/>
      <c r="C190" s="28" t="n"/>
      <c r="D190" s="28" t="n"/>
      <c r="E190" s="28" t="n"/>
      <c r="F190" s="28" t="n"/>
      <c r="G190" s="28" t="n"/>
      <c r="H190" s="28" t="n"/>
      <c r="I190" s="29" t="n"/>
    </row>
    <row r="191">
      <c r="B191" s="27" t="n"/>
      <c r="C191" s="28" t="n"/>
      <c r="D191" s="28" t="n"/>
      <c r="E191" s="28" t="n"/>
      <c r="F191" s="28" t="n"/>
      <c r="G191" s="28" t="n"/>
      <c r="H191" s="28" t="n"/>
      <c r="I191" s="29" t="n"/>
    </row>
    <row r="192">
      <c r="B192" s="27" t="n"/>
      <c r="C192" s="28" t="n"/>
      <c r="D192" s="28" t="n"/>
      <c r="E192" s="28" t="n"/>
      <c r="F192" s="28" t="n"/>
      <c r="G192" s="28" t="n"/>
      <c r="H192" s="28" t="n"/>
      <c r="I192" s="29" t="n"/>
    </row>
    <row r="193">
      <c r="B193" s="27" t="n"/>
      <c r="C193" s="28" t="n"/>
      <c r="D193" s="28" t="n"/>
      <c r="E193" s="28" t="n"/>
      <c r="F193" s="28" t="n"/>
      <c r="G193" s="28" t="n"/>
      <c r="H193" s="28" t="n"/>
      <c r="I193" s="29" t="n"/>
    </row>
    <row r="194">
      <c r="B194" s="27" t="n"/>
      <c r="C194" s="28" t="n"/>
      <c r="D194" s="28" t="n"/>
      <c r="E194" s="28" t="n"/>
      <c r="F194" s="28" t="n"/>
      <c r="G194" s="28" t="n"/>
      <c r="H194" s="28" t="n"/>
      <c r="I194" s="29" t="n"/>
    </row>
    <row r="195">
      <c r="B195" s="27" t="n"/>
      <c r="C195" s="28" t="n"/>
      <c r="D195" s="28" t="n"/>
      <c r="E195" s="28" t="n"/>
      <c r="F195" s="28" t="n"/>
      <c r="G195" s="28" t="n"/>
      <c r="H195" s="28" t="n"/>
      <c r="I195" s="29" t="n"/>
    </row>
    <row r="196">
      <c r="B196" s="27" t="n"/>
      <c r="C196" s="28" t="n"/>
      <c r="D196" s="28" t="n"/>
      <c r="E196" s="28" t="n"/>
      <c r="F196" s="28" t="n"/>
      <c r="G196" s="28" t="n"/>
      <c r="H196" s="28" t="n"/>
      <c r="I196" s="29" t="n"/>
    </row>
    <row r="197">
      <c r="B197" s="27" t="n"/>
      <c r="C197" s="28" t="n"/>
      <c r="D197" s="28" t="n"/>
      <c r="E197" s="28" t="n"/>
      <c r="F197" s="28" t="n"/>
      <c r="G197" s="28" t="n"/>
      <c r="H197" s="28" t="n"/>
      <c r="I197" s="29" t="n"/>
    </row>
    <row r="198">
      <c r="B198" s="27" t="n"/>
      <c r="C198" s="28" t="n"/>
      <c r="D198" s="28" t="n"/>
      <c r="E198" s="28" t="n"/>
      <c r="F198" s="28" t="n"/>
      <c r="G198" s="28" t="n"/>
      <c r="H198" s="28" t="n"/>
      <c r="I198" s="29" t="n"/>
    </row>
    <row r="199">
      <c r="B199" s="27" t="n"/>
      <c r="C199" s="28" t="n"/>
      <c r="D199" s="28" t="n"/>
      <c r="E199" s="28" t="n"/>
      <c r="F199" s="28" t="n"/>
      <c r="G199" s="28" t="n"/>
      <c r="H199" s="28" t="n"/>
      <c r="I199" s="29" t="n"/>
    </row>
    <row r="200">
      <c r="B200" s="27" t="n"/>
      <c r="C200" s="28" t="n"/>
      <c r="D200" s="28" t="n"/>
      <c r="E200" s="28" t="n"/>
      <c r="F200" s="28" t="n"/>
      <c r="G200" s="28" t="n"/>
      <c r="H200" s="28" t="n"/>
      <c r="I200" s="29" t="n"/>
    </row>
    <row r="201">
      <c r="B201" s="27" t="n"/>
      <c r="C201" s="28" t="n"/>
      <c r="D201" s="28" t="n"/>
      <c r="E201" s="28" t="n"/>
      <c r="F201" s="28" t="n"/>
      <c r="G201" s="28" t="n"/>
      <c r="H201" s="28" t="n"/>
      <c r="I201" s="29" t="n"/>
    </row>
    <row r="202">
      <c r="B202" s="27" t="n"/>
      <c r="C202" s="28" t="n"/>
      <c r="D202" s="28" t="n"/>
      <c r="E202" s="28" t="n"/>
      <c r="F202" s="28" t="n"/>
      <c r="G202" s="28" t="n"/>
      <c r="H202" s="28" t="n"/>
      <c r="I202" s="29" t="n"/>
    </row>
    <row r="203">
      <c r="B203" s="27" t="n"/>
      <c r="C203" s="28" t="n"/>
      <c r="D203" s="28" t="n"/>
      <c r="E203" s="28" t="n"/>
      <c r="F203" s="28" t="n"/>
      <c r="G203" s="28" t="n"/>
      <c r="H203" s="28" t="n"/>
      <c r="I203" s="29" t="n"/>
    </row>
    <row r="204">
      <c r="B204" s="27" t="n"/>
      <c r="C204" s="28" t="n"/>
      <c r="D204" s="28" t="n"/>
      <c r="E204" s="28" t="n"/>
      <c r="F204" s="28" t="n"/>
      <c r="G204" s="28" t="n"/>
      <c r="H204" s="28" t="n"/>
      <c r="I204" s="29" t="n"/>
    </row>
    <row r="205">
      <c r="B205" s="27" t="n"/>
      <c r="C205" s="28" t="n"/>
      <c r="D205" s="28" t="n"/>
      <c r="E205" s="28" t="n"/>
      <c r="F205" s="28" t="n"/>
      <c r="G205" s="28" t="n"/>
      <c r="H205" s="28" t="n"/>
      <c r="I205" s="29" t="n"/>
    </row>
    <row r="206">
      <c r="B206" s="27" t="n"/>
      <c r="C206" s="28" t="n"/>
      <c r="D206" s="28" t="n"/>
      <c r="E206" s="28" t="n"/>
      <c r="F206" s="28" t="n"/>
      <c r="G206" s="28" t="n"/>
      <c r="H206" s="28" t="n"/>
      <c r="I206" s="29" t="n"/>
    </row>
    <row r="207">
      <c r="B207" s="27" t="n"/>
      <c r="C207" s="28" t="n"/>
      <c r="D207" s="28" t="n"/>
      <c r="E207" s="28" t="n"/>
      <c r="F207" s="28" t="n"/>
      <c r="G207" s="28" t="n"/>
      <c r="H207" s="28" t="n"/>
      <c r="I207" s="29" t="n"/>
    </row>
    <row r="208">
      <c r="B208" s="27" t="n"/>
      <c r="C208" s="28" t="n"/>
      <c r="D208" s="28" t="n"/>
      <c r="E208" s="28" t="n"/>
      <c r="F208" s="28" t="n"/>
      <c r="G208" s="28" t="n"/>
      <c r="H208" s="28" t="n"/>
      <c r="I208" s="29" t="n"/>
    </row>
    <row r="209">
      <c r="B209" s="27" t="n"/>
      <c r="C209" s="28" t="n"/>
      <c r="D209" s="28" t="n"/>
      <c r="E209" s="28" t="n"/>
      <c r="F209" s="28" t="n"/>
      <c r="G209" s="28" t="n"/>
      <c r="H209" s="28" t="n"/>
      <c r="I209" s="29" t="n"/>
    </row>
    <row r="210">
      <c r="B210" s="27" t="n"/>
      <c r="C210" s="28" t="n"/>
      <c r="D210" s="28" t="n"/>
      <c r="E210" s="28" t="n"/>
      <c r="F210" s="28" t="n"/>
      <c r="G210" s="28" t="n"/>
      <c r="H210" s="28" t="n"/>
      <c r="I210" s="29" t="n"/>
    </row>
    <row r="211">
      <c r="B211" s="27" t="n"/>
      <c r="C211" s="28" t="n"/>
      <c r="D211" s="28" t="n"/>
      <c r="E211" s="28" t="n"/>
      <c r="F211" s="28" t="n"/>
      <c r="G211" s="28" t="n"/>
      <c r="H211" s="28" t="n"/>
      <c r="I211" s="29" t="n"/>
    </row>
    <row r="212">
      <c r="B212" s="27" t="n"/>
      <c r="C212" s="28" t="n"/>
      <c r="D212" s="28" t="n"/>
      <c r="E212" s="28" t="n"/>
      <c r="F212" s="28" t="n"/>
      <c r="G212" s="28" t="n"/>
      <c r="H212" s="28" t="n"/>
      <c r="I212" s="29" t="n"/>
    </row>
    <row r="213">
      <c r="B213" s="27" t="n"/>
      <c r="C213" s="28" t="n"/>
      <c r="D213" s="28" t="n"/>
      <c r="E213" s="28" t="n"/>
      <c r="F213" s="28" t="n"/>
      <c r="G213" s="28" t="n"/>
      <c r="H213" s="28" t="n"/>
      <c r="I213" s="29" t="n"/>
    </row>
    <row r="214">
      <c r="B214" s="27" t="n"/>
      <c r="C214" s="28" t="n"/>
      <c r="D214" s="28" t="n"/>
      <c r="E214" s="28" t="n"/>
      <c r="F214" s="28" t="n"/>
      <c r="G214" s="28" t="n"/>
      <c r="H214" s="28" t="n"/>
      <c r="I214" s="29" t="n"/>
    </row>
    <row r="215">
      <c r="B215" s="27" t="n"/>
      <c r="C215" s="28" t="n"/>
      <c r="D215" s="28" t="n"/>
      <c r="E215" s="28" t="n"/>
      <c r="F215" s="28" t="n"/>
      <c r="G215" s="28" t="n"/>
      <c r="H215" s="28" t="n"/>
      <c r="I215" s="29" t="n"/>
    </row>
    <row r="216">
      <c r="B216" s="27" t="n"/>
      <c r="C216" s="28" t="n"/>
      <c r="D216" s="28" t="n"/>
      <c r="E216" s="28" t="n"/>
      <c r="F216" s="28" t="n"/>
      <c r="G216" s="28" t="n"/>
      <c r="H216" s="28" t="n"/>
      <c r="I216" s="29" t="n"/>
    </row>
    <row r="217">
      <c r="B217" s="27" t="n"/>
      <c r="C217" s="28" t="n"/>
      <c r="D217" s="28" t="n"/>
      <c r="E217" s="28" t="n"/>
      <c r="F217" s="28" t="n"/>
      <c r="G217" s="28" t="n"/>
      <c r="H217" s="28" t="n"/>
      <c r="I217" s="29" t="n"/>
    </row>
    <row r="218">
      <c r="B218" s="27" t="n"/>
      <c r="C218" s="28" t="n"/>
      <c r="D218" s="28" t="n"/>
      <c r="E218" s="28" t="n"/>
      <c r="F218" s="28" t="n"/>
      <c r="G218" s="28" t="n"/>
      <c r="H218" s="28" t="n"/>
      <c r="I218" s="29" t="n"/>
    </row>
    <row r="219">
      <c r="B219" s="27" t="n"/>
      <c r="C219" s="28" t="n"/>
      <c r="D219" s="28" t="n"/>
      <c r="E219" s="28" t="n"/>
      <c r="F219" s="28" t="n"/>
      <c r="G219" s="28" t="n"/>
      <c r="H219" s="28" t="n"/>
      <c r="I219" s="29" t="n"/>
    </row>
    <row r="220">
      <c r="B220" s="27" t="n"/>
      <c r="C220" s="28" t="n"/>
      <c r="D220" s="28" t="n"/>
      <c r="E220" s="28" t="n"/>
      <c r="F220" s="28" t="n"/>
      <c r="G220" s="28" t="n"/>
      <c r="H220" s="28" t="n"/>
      <c r="I220" s="29" t="n"/>
    </row>
    <row r="221">
      <c r="B221" s="27" t="n"/>
      <c r="C221" s="28" t="n"/>
      <c r="D221" s="28" t="n"/>
      <c r="E221" s="28" t="n"/>
      <c r="F221" s="28" t="n"/>
      <c r="G221" s="28" t="n"/>
      <c r="H221" s="28" t="n"/>
      <c r="I221" s="29" t="n"/>
    </row>
    <row r="222">
      <c r="B222" s="27" t="n"/>
      <c r="C222" s="28" t="n"/>
      <c r="D222" s="28" t="n"/>
      <c r="E222" s="28" t="n"/>
      <c r="F222" s="28" t="n"/>
      <c r="G222" s="28" t="n"/>
      <c r="H222" s="28" t="n"/>
      <c r="I222" s="29" t="n"/>
    </row>
    <row r="223">
      <c r="B223" s="27" t="n"/>
      <c r="C223" s="28" t="n"/>
      <c r="D223" s="28" t="n"/>
      <c r="E223" s="28" t="n"/>
      <c r="F223" s="28" t="n"/>
      <c r="G223" s="28" t="n"/>
      <c r="H223" s="28" t="n"/>
      <c r="I223" s="29" t="n"/>
    </row>
    <row r="224">
      <c r="B224" s="27" t="n"/>
      <c r="C224" s="28" t="n"/>
      <c r="D224" s="28" t="n"/>
      <c r="E224" s="28" t="n"/>
      <c r="F224" s="28" t="n"/>
      <c r="G224" s="28" t="n"/>
      <c r="H224" s="28" t="n"/>
      <c r="I224" s="29" t="n"/>
    </row>
    <row r="225">
      <c r="B225" s="27" t="n"/>
      <c r="C225" s="28" t="n"/>
      <c r="D225" s="28" t="n"/>
      <c r="E225" s="28" t="n"/>
      <c r="F225" s="28" t="n"/>
      <c r="G225" s="28" t="n"/>
      <c r="H225" s="28" t="n"/>
      <c r="I225" s="29" t="n"/>
    </row>
    <row r="226">
      <c r="B226" s="27" t="n"/>
      <c r="C226" s="28" t="n"/>
      <c r="D226" s="28" t="n"/>
      <c r="E226" s="28" t="n"/>
      <c r="F226" s="28" t="n"/>
      <c r="G226" s="28" t="n"/>
      <c r="H226" s="28" t="n"/>
      <c r="I226" s="29" t="n"/>
    </row>
    <row r="227">
      <c r="B227" s="31" t="n"/>
      <c r="C227" s="32" t="n"/>
      <c r="D227" s="33" t="n"/>
      <c r="E227" s="33" t="n"/>
      <c r="F227" s="33" t="n"/>
      <c r="G227" s="33" t="n"/>
      <c r="H227" s="33" t="n"/>
      <c r="I227" s="34" t="n"/>
    </row>
  </sheetData>
  <pageMargins left="0.7" right="0.7" top="0.75" bottom="0.75" header="0.3" footer="0.3"/>
  <pageSetup orientation="portrait" paperSize="9" horizontalDpi="300" verticalDpi="0"/>
  <headerFooter>
    <oddHeader/>
    <oddFooter>&amp;C&amp;"Calibri"&amp;10 &amp;K000000_x000d_# C1 - Public</oddFooter>
    <evenHeader/>
    <evenFooter/>
    <firstHeader/>
    <firstFooter/>
  </headerFooter>
</worksheet>
</file>

<file path=xl/worksheets/sheet2.xml><?xml version="1.0" encoding="utf-8"?>
<worksheet xmlns="http://schemas.openxmlformats.org/spreadsheetml/2006/main">
  <sheetPr>
    <outlinePr summaryBelow="1" summaryRight="1"/>
    <pageSetUpPr fitToPage="1"/>
  </sheetPr>
  <dimension ref="A1:M105"/>
  <sheetViews>
    <sheetView showGridLines="0" topLeftCell="A40" zoomScale="62" zoomScaleNormal="69" zoomScaleSheetLayoutView="59" workbookViewId="0">
      <selection activeCell="D51" sqref="D51"/>
    </sheetView>
  </sheetViews>
  <sheetFormatPr baseColWidth="10" defaultRowHeight="15"/>
  <cols>
    <col outlineLevel="1" width="23.42578125" customWidth="1" style="1" min="1" max="1"/>
    <col outlineLevel="1" width="20.5703125" customWidth="1" style="1" min="2" max="2"/>
    <col outlineLevel="1" width="17.7109375" customWidth="1" style="1" min="3" max="3"/>
    <col width="85.7109375" customWidth="1" style="12" min="4" max="4"/>
    <col width="21.7109375" customWidth="1" style="36" min="5" max="7"/>
    <col width="23.7109375" customWidth="1" style="507" min="8" max="9"/>
    <col width="23.7109375" customWidth="1" style="508" min="10" max="11"/>
    <col width="23.7109375" customWidth="1" style="1" min="12" max="13"/>
    <col width="11.42578125" customWidth="1" style="1" min="14" max="16384"/>
  </cols>
  <sheetData>
    <row r="1" ht="32.25" customHeight="1">
      <c r="D1" s="427">
        <f>"ARS - ETAT FINANCIER REGIONAL RELATIF AUX DEPENSES  2023"</f>
        <v/>
      </c>
    </row>
    <row r="2" ht="23.25" customHeight="1">
      <c r="D2" s="428" t="inlineStr">
        <is>
          <t>REPARTITION DES DEPENSES PAR DESTINATION</t>
        </is>
      </c>
    </row>
    <row r="3" ht="9" customHeight="1">
      <c r="D3" s="69" t="n"/>
      <c r="E3" s="70" t="n"/>
      <c r="F3" s="70" t="n"/>
      <c r="G3" s="70" t="n"/>
      <c r="H3" s="509" t="n"/>
      <c r="I3" s="510" t="n"/>
      <c r="J3" s="511" t="n"/>
      <c r="K3" s="511" t="n"/>
    </row>
    <row r="4" ht="56.25" customFormat="1" customHeight="1" s="13">
      <c r="D4" s="237" t="inlineStr">
        <is>
          <t>Libellé dépense</t>
        </is>
      </c>
      <c r="E4" s="53">
        <f>"Réalisé année 2021 (M€)"</f>
        <v/>
      </c>
      <c r="F4" s="53">
        <f>"Réalisé année 2022 (M€)"</f>
        <v/>
      </c>
      <c r="G4" s="53">
        <f>"Réalisé année 2023 (M€)"</f>
        <v/>
      </c>
      <c r="H4" s="512">
        <f>"Variation 2022/2023"</f>
        <v/>
      </c>
      <c r="I4" s="512" t="inlineStr">
        <is>
          <t>Part dans dépenses nationales</t>
        </is>
      </c>
      <c r="J4" s="180">
        <f>"Réalisé Nat. année 2021 (M€)"</f>
        <v/>
      </c>
      <c r="K4" s="180">
        <f>"Réalisé Nat. année 2022 (M€)"</f>
        <v/>
      </c>
      <c r="L4" s="180">
        <f>"Réalisé Nat. année 2023 (M€)"</f>
        <v/>
      </c>
      <c r="M4" s="513">
        <f>"Variation 2022/2023"</f>
        <v/>
      </c>
    </row>
    <row r="5" ht="38.25" customHeight="1">
      <c r="A5" s="152" t="inlineStr">
        <is>
          <t>EF-SP</t>
        </is>
      </c>
      <c r="B5" s="152" t="n"/>
      <c r="C5" s="153" t="n"/>
      <c r="D5" s="80" t="inlineStr">
        <is>
          <t>DEPENSES DE SANTE PUBLIQUE (Crédits Etat et fonds prévention assurance maladie)</t>
        </is>
      </c>
      <c r="E5" s="270" t="n">
        <v>111.93</v>
      </c>
      <c r="F5" s="270" t="n">
        <v>112.74</v>
      </c>
      <c r="G5" s="270" t="n">
        <v>101.7</v>
      </c>
      <c r="H5" s="200" t="n">
        <v>-0.09792442788717397</v>
      </c>
      <c r="I5" s="200" t="n">
        <v>0.0835723266305643</v>
      </c>
      <c r="J5" s="271" t="n">
        <v>1404.99</v>
      </c>
      <c r="K5" s="271" t="n">
        <v>1305.54</v>
      </c>
      <c r="L5" s="271" t="n">
        <v>1216.91</v>
      </c>
      <c r="M5" s="201" t="n">
        <v>-0.06788761738437726</v>
      </c>
    </row>
    <row r="6" ht="26.25" customHeight="1">
      <c r="A6" s="154" t="inlineStr">
        <is>
          <t>EF-SP-1-1</t>
        </is>
      </c>
      <c r="B6" s="154" t="inlineStr">
        <is>
          <t>EF-SP-2-1</t>
        </is>
      </c>
      <c r="C6" s="155" t="inlineStr">
        <is>
          <t>EF-SP-3-1</t>
        </is>
      </c>
      <c r="D6" s="89" t="inlineStr">
        <is>
          <t>Prévention des risques infectieux et des risques liés aux soins</t>
        </is>
      </c>
      <c r="E6" s="267" t="n">
        <v>22.23</v>
      </c>
      <c r="F6" s="267" t="n">
        <v>27.96</v>
      </c>
      <c r="G6" s="267" t="n">
        <v>30.41</v>
      </c>
      <c r="H6" s="202" t="n">
        <v>0.08762517882689554</v>
      </c>
      <c r="I6" s="202" t="n">
        <v>0.09063813299156508</v>
      </c>
      <c r="J6" s="268" t="n">
        <v>272.56</v>
      </c>
      <c r="K6" s="268" t="n">
        <v>298.44</v>
      </c>
      <c r="L6" s="268" t="n">
        <v>335.51</v>
      </c>
      <c r="M6" s="203" t="n">
        <v>0.1242125720412813</v>
      </c>
    </row>
    <row r="7" ht="18.75" customHeight="1">
      <c r="A7" s="154" t="inlineStr">
        <is>
          <t>EF-SP-1-1-1</t>
        </is>
      </c>
      <c r="B7" s="154" t="inlineStr">
        <is>
          <t>EF-SP-2-1-1</t>
        </is>
      </c>
      <c r="C7" s="155" t="inlineStr">
        <is>
          <t>EF-SP-3-1-1</t>
        </is>
      </c>
      <c r="D7" s="82" t="inlineStr">
        <is>
          <t>Dont Vaccinations</t>
        </is>
      </c>
      <c r="E7" s="311" t="n">
        <v>7.11</v>
      </c>
      <c r="F7" s="311" t="n">
        <v>8.51</v>
      </c>
      <c r="G7" s="311" t="n">
        <v>8.539999999999999</v>
      </c>
      <c r="H7" s="265" t="n">
        <v>0.003525264394829537</v>
      </c>
      <c r="I7" s="265" t="n">
        <v>0.08470541559214441</v>
      </c>
      <c r="J7" s="307" t="n">
        <v>72.77</v>
      </c>
      <c r="K7" s="307" t="n">
        <v>81.64</v>
      </c>
      <c r="L7" s="307" t="n">
        <v>100.82</v>
      </c>
      <c r="M7" s="190" t="n">
        <v>0.2349338559529641</v>
      </c>
    </row>
    <row r="8" ht="15.75" customHeight="1">
      <c r="A8" s="154" t="inlineStr">
        <is>
          <t>EF-SP-1-1-2</t>
        </is>
      </c>
      <c r="B8" s="154" t="inlineStr">
        <is>
          <t>EF-SP-2-1-2</t>
        </is>
      </c>
      <c r="C8" s="155" t="inlineStr">
        <is>
          <t>EF-SP-3-1-2</t>
        </is>
      </c>
      <c r="D8" s="82" t="inlineStr">
        <is>
          <t xml:space="preserve">Dont Prévention Sida, IST et hépatites </t>
        </is>
      </c>
      <c r="E8" s="311" t="n">
        <v>9.710000000000001</v>
      </c>
      <c r="F8" s="311" t="n">
        <v>9.18</v>
      </c>
      <c r="G8" s="311" t="n">
        <v>11.63</v>
      </c>
      <c r="H8" s="265" t="n">
        <v>0.2668845315904141</v>
      </c>
      <c r="I8" s="265" t="n">
        <v>0.07782908385197082</v>
      </c>
      <c r="J8" s="307" t="n">
        <v>131.02</v>
      </c>
      <c r="K8" s="307" t="n">
        <v>134.47</v>
      </c>
      <c r="L8" s="307" t="n">
        <v>149.43</v>
      </c>
      <c r="M8" s="190" t="n">
        <v>0.111251580278129</v>
      </c>
    </row>
    <row r="9" ht="15.75" customFormat="1" customHeight="1" s="13">
      <c r="A9" s="154" t="inlineStr">
        <is>
          <t>EF-SP-1-1-3</t>
        </is>
      </c>
      <c r="B9" s="154" t="inlineStr">
        <is>
          <t>EF-SP-2-1-3</t>
        </is>
      </c>
      <c r="C9" s="155" t="inlineStr">
        <is>
          <t>EF-SP-3-1-3</t>
        </is>
      </c>
      <c r="D9" s="82" t="inlineStr">
        <is>
          <t>Dont Prévention tuberculose</t>
        </is>
      </c>
      <c r="E9" s="311" t="n">
        <v>2.31</v>
      </c>
      <c r="F9" s="311" t="n">
        <v>3.34</v>
      </c>
      <c r="G9" s="311" t="n">
        <v>4.01</v>
      </c>
      <c r="H9" s="265" t="n">
        <v>0.2005988023952096</v>
      </c>
      <c r="I9" s="265" t="n">
        <v>0.07170958512160228</v>
      </c>
      <c r="J9" s="307" t="n">
        <v>57.72</v>
      </c>
      <c r="K9" s="307" t="n">
        <v>53.32</v>
      </c>
      <c r="L9" s="307" t="n">
        <v>55.92</v>
      </c>
      <c r="M9" s="190" t="n">
        <v>0.04876219054763693</v>
      </c>
    </row>
    <row r="10" ht="18.75" customHeight="1">
      <c r="A10" s="154" t="inlineStr">
        <is>
          <t>EF-SP-1-1-4</t>
        </is>
      </c>
      <c r="B10" s="154" t="inlineStr">
        <is>
          <t>EF-SP-2-1-4</t>
        </is>
      </c>
      <c r="C10" s="155" t="inlineStr">
        <is>
          <t>EF-SP-3-1-4</t>
        </is>
      </c>
      <c r="D10" s="378" t="inlineStr">
        <is>
          <t>Dont autres risques infectieux et autres risques liés aux soins</t>
        </is>
      </c>
      <c r="E10" s="311" t="n">
        <v>3.09</v>
      </c>
      <c r="F10" s="311" t="n">
        <v>6.93</v>
      </c>
      <c r="G10" s="311" t="n">
        <v>6.23</v>
      </c>
      <c r="H10" s="265" t="n">
        <v>-0.1010101010101009</v>
      </c>
      <c r="I10" s="265" t="n">
        <v>0.2123381049761418</v>
      </c>
      <c r="J10" s="307" t="n">
        <v>11.05</v>
      </c>
      <c r="K10" s="307" t="n">
        <v>29.01</v>
      </c>
      <c r="L10" s="307" t="n">
        <v>29.34</v>
      </c>
      <c r="M10" s="190" t="n">
        <v>0.01137538779731121</v>
      </c>
    </row>
    <row r="11" ht="18.75" customHeight="1">
      <c r="A11" s="154" t="inlineStr">
        <is>
          <t>EF-SP-1-2</t>
        </is>
      </c>
      <c r="B11" s="154" t="inlineStr">
        <is>
          <t>EF-SP-2-2</t>
        </is>
      </c>
      <c r="C11" s="155" t="inlineStr">
        <is>
          <t>EF-SP-3-2</t>
        </is>
      </c>
      <c r="D11" s="89" t="inlineStr">
        <is>
          <t>Prévention des maladies chroniques et qualité de vie des malades</t>
        </is>
      </c>
      <c r="E11" s="272" t="n">
        <v>12.09</v>
      </c>
      <c r="F11" s="272" t="n">
        <v>13.24</v>
      </c>
      <c r="G11" s="272" t="n">
        <v>18.16</v>
      </c>
      <c r="H11" s="204" t="n">
        <v>0.3716012084592145</v>
      </c>
      <c r="I11" s="204" t="n">
        <v>0.1102677758212399</v>
      </c>
      <c r="J11" s="273" t="n">
        <v>136.42</v>
      </c>
      <c r="K11" s="273" t="n">
        <v>139.37</v>
      </c>
      <c r="L11" s="273" t="n">
        <v>164.69</v>
      </c>
      <c r="M11" s="205" t="n">
        <v>0.1816746789122479</v>
      </c>
    </row>
    <row r="12" ht="18.75" customHeight="1">
      <c r="A12" s="154" t="inlineStr">
        <is>
          <t>EF-SP-1-2-1</t>
        </is>
      </c>
      <c r="B12" s="154" t="inlineStr">
        <is>
          <t>EF-SP-2-2-1</t>
        </is>
      </c>
      <c r="C12" s="155" t="inlineStr">
        <is>
          <t>EF-SP-3-2-1</t>
        </is>
      </c>
      <c r="D12" s="82" t="inlineStr">
        <is>
          <t>Dont Prévention cancers</t>
        </is>
      </c>
      <c r="E12" s="311" t="n">
        <v>10.44</v>
      </c>
      <c r="F12" s="311" t="n">
        <v>10.91</v>
      </c>
      <c r="G12" s="311" t="n">
        <v>15.65</v>
      </c>
      <c r="H12" s="265" t="n">
        <v>0.4344637946837764</v>
      </c>
      <c r="I12" s="265" t="n">
        <v>0.1206351653434055</v>
      </c>
      <c r="J12" s="307" t="n">
        <v>108.61</v>
      </c>
      <c r="K12" s="307" t="n">
        <v>109.76</v>
      </c>
      <c r="L12" s="307" t="n">
        <v>129.73</v>
      </c>
      <c r="M12" s="190" t="n">
        <v>0.1819424198250727</v>
      </c>
    </row>
    <row r="13" ht="18.75" customHeight="1">
      <c r="A13" s="154" t="inlineStr">
        <is>
          <t>EF-SP-1-2-2</t>
        </is>
      </c>
      <c r="B13" s="154" t="inlineStr">
        <is>
          <t>EF-SP-2-2-2</t>
        </is>
      </c>
      <c r="C13" s="155" t="inlineStr">
        <is>
          <t>EF-SP-3-2-2</t>
        </is>
      </c>
      <c r="D13" s="82" t="inlineStr">
        <is>
          <t>Dont Prévention des autres maladies chroniques</t>
        </is>
      </c>
      <c r="E13" s="311" t="n">
        <v>1.66</v>
      </c>
      <c r="F13" s="311" t="n">
        <v>2.32</v>
      </c>
      <c r="G13" s="311" t="n">
        <v>2.5</v>
      </c>
      <c r="H13" s="265" t="n">
        <v>0.0775862068965518</v>
      </c>
      <c r="I13" s="265" t="n">
        <v>0.07159221076746849</v>
      </c>
      <c r="J13" s="307" t="n">
        <v>27.76</v>
      </c>
      <c r="K13" s="307" t="n">
        <v>29.53</v>
      </c>
      <c r="L13" s="307" t="n">
        <v>34.92</v>
      </c>
      <c r="M13" s="190" t="n">
        <v>0.1825262444971216</v>
      </c>
    </row>
    <row r="14" ht="37.5" customHeight="1">
      <c r="A14" s="154" t="inlineStr">
        <is>
          <t>EF-SP-1-3</t>
        </is>
      </c>
      <c r="B14" s="154" t="inlineStr">
        <is>
          <t>EF-SP-2-3</t>
        </is>
      </c>
      <c r="C14" s="155" t="inlineStr">
        <is>
          <t>EF-SP-3-3</t>
        </is>
      </c>
      <c r="D14" s="89" t="inlineStr">
        <is>
          <t>Prévention des risques liés à l'environnement, au travail et à l'alimentation</t>
        </is>
      </c>
      <c r="E14" s="270" t="n">
        <v>2.88</v>
      </c>
      <c r="F14" s="270" t="n">
        <v>3.49</v>
      </c>
      <c r="G14" s="270" t="n">
        <v>3.45</v>
      </c>
      <c r="H14" s="200" t="n">
        <v>-0.01146131805157594</v>
      </c>
      <c r="I14" s="200" t="n">
        <v>0.06610461774286262</v>
      </c>
      <c r="J14" s="271" t="n">
        <v>34.75</v>
      </c>
      <c r="K14" s="271" t="n">
        <v>41.94</v>
      </c>
      <c r="L14" s="271" t="n">
        <v>52.19</v>
      </c>
      <c r="M14" s="201" t="n">
        <v>0.2443967572722938</v>
      </c>
    </row>
    <row r="15" ht="37.5" customHeight="1">
      <c r="A15" s="154" t="inlineStr">
        <is>
          <t>EF-SP-4</t>
        </is>
      </c>
      <c r="B15" s="154" t="n"/>
      <c r="C15" s="155" t="n"/>
      <c r="D15" s="380" t="inlineStr">
        <is>
          <t>Accès à la santé et éducation à la santé (yc centres d'examen de santé)</t>
        </is>
      </c>
      <c r="E15" s="267" t="n">
        <v>29.61</v>
      </c>
      <c r="F15" s="267" t="n">
        <v>35.23</v>
      </c>
      <c r="G15" s="267" t="n">
        <v>39.4</v>
      </c>
      <c r="H15" s="202" t="n">
        <v>0.1183650298041442</v>
      </c>
      <c r="I15" s="202" t="n">
        <v>0.07338287608723995</v>
      </c>
      <c r="J15" s="268" t="n">
        <v>466.98</v>
      </c>
      <c r="K15" s="268" t="n">
        <v>516.23</v>
      </c>
      <c r="L15" s="268" t="n">
        <v>536.91</v>
      </c>
      <c r="M15" s="203" t="n">
        <v>0.04005966332836129</v>
      </c>
    </row>
    <row r="16" ht="37.5" customHeight="1">
      <c r="A16" s="154" t="inlineStr">
        <is>
          <t>EF-SP-5</t>
        </is>
      </c>
      <c r="B16" s="154" t="n"/>
      <c r="C16" s="155" t="n"/>
      <c r="D16" s="89" t="inlineStr">
        <is>
          <t>Réponse aux alertes et gestion des urgences, des situations exceptionnelles et des crises sanitaires</t>
        </is>
      </c>
      <c r="E16" s="316" t="n">
        <v>40.97</v>
      </c>
      <c r="F16" s="316" t="n">
        <v>27.32</v>
      </c>
      <c r="G16" s="316" t="n">
        <v>3.08</v>
      </c>
      <c r="H16" s="206" t="n">
        <v>-0.8872620790629576</v>
      </c>
      <c r="I16" s="206" t="n">
        <v>0.1133603238866397</v>
      </c>
      <c r="J16" s="322" t="n">
        <v>424.94</v>
      </c>
      <c r="K16" s="322" t="n">
        <v>219.79</v>
      </c>
      <c r="L16" s="322" t="n">
        <v>27.17</v>
      </c>
      <c r="M16" s="207" t="n">
        <v>-0.8763820010009555</v>
      </c>
    </row>
    <row r="17" ht="21" customHeight="1">
      <c r="A17" s="154" t="inlineStr">
        <is>
          <t>EF-SP-6</t>
        </is>
      </c>
      <c r="B17" s="154" t="n"/>
      <c r="C17" s="155" t="n"/>
      <c r="D17" s="90" t="inlineStr">
        <is>
          <t>Pilotage de la politique de santé publique</t>
        </is>
      </c>
      <c r="E17" s="267" t="n">
        <v>3.06</v>
      </c>
      <c r="F17" s="267" t="n">
        <v>4.56</v>
      </c>
      <c r="G17" s="267" t="n">
        <v>6.37</v>
      </c>
      <c r="H17" s="202" t="n">
        <v>0.3969298245614036</v>
      </c>
      <c r="I17" s="202" t="n">
        <v>0.06823050556983719</v>
      </c>
      <c r="J17" s="268" t="n">
        <v>58.38</v>
      </c>
      <c r="K17" s="268" t="n">
        <v>78.48999999999999</v>
      </c>
      <c r="L17" s="268" t="n">
        <v>93.36</v>
      </c>
      <c r="M17" s="203" t="n">
        <v>0.1894508854631164</v>
      </c>
    </row>
    <row r="18" ht="37.5" customHeight="1">
      <c r="A18" s="193" t="inlineStr">
        <is>
          <t>EF-SP-8</t>
        </is>
      </c>
      <c r="B18" s="193" t="n"/>
      <c r="C18" s="155" t="n"/>
      <c r="D18" s="379" t="inlineStr">
        <is>
          <t>Autres actions de prévention issues des fonds de prévention de l'assurance maladie (hors contribution aux ARS)</t>
        </is>
      </c>
      <c r="E18" s="317" t="n">
        <v>1.08</v>
      </c>
      <c r="F18" s="318" t="n">
        <v>0.9399999999999999</v>
      </c>
      <c r="G18" s="318" t="n">
        <v>0.85</v>
      </c>
      <c r="H18" s="208" t="n">
        <v>-0.0957446808510638</v>
      </c>
      <c r="I18" s="208" t="n">
        <v>0.1200564971751412</v>
      </c>
      <c r="J18" s="323" t="n">
        <v>10.95</v>
      </c>
      <c r="K18" s="323" t="n">
        <v>11.29</v>
      </c>
      <c r="L18" s="323" t="n">
        <v>7.08</v>
      </c>
      <c r="M18" s="209" t="n">
        <v>-0.3728963684676704</v>
      </c>
    </row>
    <row r="19" ht="18.75" customHeight="1">
      <c r="A19" s="156" t="inlineStr">
        <is>
          <t>EF-SV</t>
        </is>
      </c>
      <c r="B19" s="156" t="n"/>
      <c r="C19" s="156" t="n"/>
      <c r="D19" s="14" t="inlineStr">
        <is>
          <t>DEPENSES DE SOINS DE VILLE</t>
        </is>
      </c>
      <c r="E19" s="270" t="n">
        <v>10813.29</v>
      </c>
      <c r="F19" s="270" t="n">
        <v>11199.02</v>
      </c>
      <c r="G19" s="318" t="n">
        <v>11102.2</v>
      </c>
      <c r="H19" s="208" t="n">
        <v>-0.008645399329584169</v>
      </c>
      <c r="I19" s="202" t="n">
        <v>0.09981127719453194</v>
      </c>
      <c r="J19" s="271" t="n">
        <v>109191.65</v>
      </c>
      <c r="K19" s="271" t="n">
        <v>112891.99</v>
      </c>
      <c r="L19" s="271" t="n">
        <v>111231.92</v>
      </c>
      <c r="M19" s="209" t="n">
        <v>-0.01470494053652528</v>
      </c>
    </row>
    <row r="20" ht="18.75" customHeight="1">
      <c r="A20" s="157" t="inlineStr">
        <is>
          <t>EF-SV-1</t>
        </is>
      </c>
      <c r="B20" s="157" t="n"/>
      <c r="C20" s="157" t="n"/>
      <c r="D20" s="7" t="inlineStr">
        <is>
          <t>Honoraires privés</t>
        </is>
      </c>
      <c r="E20" s="267" t="n">
        <v>2449.22</v>
      </c>
      <c r="F20" s="267" t="n">
        <v>2543.11</v>
      </c>
      <c r="G20" s="267" t="n">
        <v>2645.9</v>
      </c>
      <c r="H20" s="210" t="n">
        <v>0.0404190145137253</v>
      </c>
      <c r="I20" s="202" t="n">
        <v>0.1019833151149148</v>
      </c>
      <c r="J20" s="268" t="n">
        <v>23909.45</v>
      </c>
      <c r="K20" s="268" t="n">
        <v>24897.37</v>
      </c>
      <c r="L20" s="268" t="n">
        <v>25944.44</v>
      </c>
      <c r="M20" s="211" t="n">
        <v>0.04205544601698893</v>
      </c>
    </row>
    <row r="21" ht="15.75" customHeight="1">
      <c r="A21" s="157" t="inlineStr">
        <is>
          <t>EF-SV-1-1</t>
        </is>
      </c>
      <c r="B21" s="157" t="n"/>
      <c r="C21" s="157" t="n"/>
      <c r="D21" s="8" t="inlineStr">
        <is>
          <t>dont médecins généralistes - omnipraticiens (y compris ROSP)</t>
        </is>
      </c>
      <c r="E21" s="312" t="n">
        <v>704.05</v>
      </c>
      <c r="F21" s="312" t="n">
        <v>714.9299999999999</v>
      </c>
      <c r="G21" s="312" t="n">
        <v>710.83</v>
      </c>
      <c r="H21" s="332" t="n">
        <v>-0.005734827185878211</v>
      </c>
      <c r="I21" s="266" t="n">
        <v>0.09483929500607063</v>
      </c>
      <c r="J21" s="307" t="n">
        <v>7313.75</v>
      </c>
      <c r="K21" s="307" t="n">
        <v>7496.85</v>
      </c>
      <c r="L21" s="307" t="n">
        <v>7495.1</v>
      </c>
      <c r="M21" s="190" t="n">
        <v>-0.0002334313745106278</v>
      </c>
    </row>
    <row r="22" ht="15.75" customHeight="1">
      <c r="A22" s="157" t="inlineStr">
        <is>
          <t>EF-SV-1-2</t>
        </is>
      </c>
      <c r="B22" s="157" t="n"/>
      <c r="C22" s="157" t="n"/>
      <c r="D22" s="8" t="inlineStr">
        <is>
          <t>dont médecins spécialistes (y compris ROSP)</t>
        </is>
      </c>
      <c r="E22" s="312" t="n">
        <v>1327.85</v>
      </c>
      <c r="F22" s="312" t="n">
        <v>1400.22</v>
      </c>
      <c r="G22" s="312" t="n">
        <v>1492.68</v>
      </c>
      <c r="H22" s="332" t="n">
        <v>0.06603248061018985</v>
      </c>
      <c r="I22" s="266" t="n">
        <v>0.1058722394970381</v>
      </c>
      <c r="J22" s="307" t="n">
        <v>12458.53</v>
      </c>
      <c r="K22" s="307" t="n">
        <v>13158.36</v>
      </c>
      <c r="L22" s="307" t="n">
        <v>14098.88</v>
      </c>
      <c r="M22" s="190" t="n">
        <v>0.07147699257354249</v>
      </c>
    </row>
    <row r="23" ht="15.75" customHeight="1">
      <c r="A23" s="157" t="inlineStr">
        <is>
          <t>EF-SV-1-3</t>
        </is>
      </c>
      <c r="B23" s="157" t="n"/>
      <c r="C23" s="157" t="n"/>
      <c r="D23" s="8" t="inlineStr">
        <is>
          <t>dont sages-femmes</t>
        </is>
      </c>
      <c r="E23" s="312" t="n">
        <v>40.75</v>
      </c>
      <c r="F23" s="312" t="n">
        <v>43.49</v>
      </c>
      <c r="G23" s="312" t="n">
        <v>45.62</v>
      </c>
      <c r="H23" s="332" t="n">
        <v>0.04897677627040688</v>
      </c>
      <c r="I23" s="266" t="n">
        <v>0.09994085043924024</v>
      </c>
      <c r="J23" s="307" t="n">
        <v>412.37</v>
      </c>
      <c r="K23" s="307" t="n">
        <v>435.83</v>
      </c>
      <c r="L23" s="307" t="n">
        <v>456.47</v>
      </c>
      <c r="M23" s="190" t="n">
        <v>0.04735791478328717</v>
      </c>
    </row>
    <row r="24" ht="15.75" customHeight="1">
      <c r="A24" s="157" t="inlineStr">
        <is>
          <t>EF-SV-1-4</t>
        </is>
      </c>
      <c r="B24" s="157" t="n"/>
      <c r="C24" s="157" t="n"/>
      <c r="D24" s="94" t="inlineStr">
        <is>
          <t>dont dentistes</t>
        </is>
      </c>
      <c r="E24" s="331" t="n">
        <v>376.57</v>
      </c>
      <c r="F24" s="331" t="n">
        <v>384.47</v>
      </c>
      <c r="G24" s="331" t="n">
        <v>396.77</v>
      </c>
      <c r="H24" s="333" t="n">
        <v>0.03199209301115809</v>
      </c>
      <c r="I24" s="330" t="n">
        <v>0.1018929170336852</v>
      </c>
      <c r="J24" s="308" t="n">
        <v>3724.81</v>
      </c>
      <c r="K24" s="308" t="n">
        <v>3806.34</v>
      </c>
      <c r="L24" s="308" t="n">
        <v>3893.99</v>
      </c>
      <c r="M24" s="329" t="n">
        <v>0.02302737012458152</v>
      </c>
    </row>
    <row r="25" ht="18.75" customHeight="1">
      <c r="A25" s="157" t="inlineStr">
        <is>
          <t>EF-SV-2</t>
        </is>
      </c>
      <c r="B25" s="157" t="n"/>
      <c r="C25" s="157" t="n"/>
      <c r="D25" s="7" t="inlineStr">
        <is>
          <t>Honoraires paramédicaux</t>
        </is>
      </c>
      <c r="E25" s="272" t="n">
        <v>1808.96</v>
      </c>
      <c r="F25" s="272" t="n">
        <v>1822.34</v>
      </c>
      <c r="G25" s="272" t="n">
        <v>1875.07</v>
      </c>
      <c r="H25" s="204" t="n">
        <v>0.02893532491192644</v>
      </c>
      <c r="I25" s="204" t="n">
        <v>0.1266559221422762</v>
      </c>
      <c r="J25" s="273" t="n">
        <v>14326.77</v>
      </c>
      <c r="K25" s="273" t="n">
        <v>14436.82</v>
      </c>
      <c r="L25" s="273" t="n">
        <v>14804.44</v>
      </c>
      <c r="M25" s="205" t="n">
        <v>0.02546405648889442</v>
      </c>
    </row>
    <row r="26" ht="15.75" customHeight="1">
      <c r="A26" s="157" t="inlineStr">
        <is>
          <t>EF-SV-2-1</t>
        </is>
      </c>
      <c r="B26" s="157" t="n"/>
      <c r="C26" s="157" t="n"/>
      <c r="D26" s="8" t="inlineStr">
        <is>
          <t>dont kinésithérapeutes</t>
        </is>
      </c>
      <c r="E26" s="312" t="n">
        <v>554.27</v>
      </c>
      <c r="F26" s="312" t="n">
        <v>568.24</v>
      </c>
      <c r="G26" s="312" t="n">
        <v>611.45</v>
      </c>
      <c r="H26" s="266" t="n">
        <v>0.07604181331831626</v>
      </c>
      <c r="I26" s="266" t="n">
        <v>0.1284458981129618</v>
      </c>
      <c r="J26" s="307" t="n">
        <v>4382.23</v>
      </c>
      <c r="K26" s="307" t="n">
        <v>4450.95</v>
      </c>
      <c r="L26" s="307" t="n">
        <v>4760.37</v>
      </c>
      <c r="M26" s="190" t="n">
        <v>0.06951774340309375</v>
      </c>
    </row>
    <row r="27" ht="15.75" customHeight="1">
      <c r="A27" s="157" t="inlineStr">
        <is>
          <t>EF-SV-2-2</t>
        </is>
      </c>
      <c r="B27" s="157" t="n"/>
      <c r="C27" s="157" t="n"/>
      <c r="D27" s="8" t="inlineStr">
        <is>
          <t>dont infirmières</t>
        </is>
      </c>
      <c r="E27" s="312" t="n">
        <v>1140.9</v>
      </c>
      <c r="F27" s="312" t="n">
        <v>1134.82</v>
      </c>
      <c r="G27" s="312" t="n">
        <v>1130.73</v>
      </c>
      <c r="H27" s="266" t="n">
        <v>-0.003604095803739728</v>
      </c>
      <c r="I27" s="266" t="n">
        <v>0.1266683096777085</v>
      </c>
      <c r="J27" s="307" t="n">
        <v>8968.200000000001</v>
      </c>
      <c r="K27" s="307" t="n">
        <v>8977.280000000001</v>
      </c>
      <c r="L27" s="307" t="n">
        <v>8926.700000000001</v>
      </c>
      <c r="M27" s="190" t="n">
        <v>-0.005634223283667205</v>
      </c>
    </row>
    <row r="28" ht="15.75" customHeight="1">
      <c r="A28" s="157" t="inlineStr">
        <is>
          <t>EF-SV-2-3</t>
        </is>
      </c>
      <c r="B28" s="157" t="n"/>
      <c r="C28" s="157" t="n"/>
      <c r="D28" s="8" t="inlineStr">
        <is>
          <t>dont autres auxiliaires médicaux</t>
        </is>
      </c>
      <c r="E28" s="331" t="n">
        <v>113.79</v>
      </c>
      <c r="F28" s="331" t="n">
        <v>119.28</v>
      </c>
      <c r="G28" s="331" t="n">
        <v>132.89</v>
      </c>
      <c r="H28" s="330" t="n">
        <v>0.1141012743125418</v>
      </c>
      <c r="I28" s="330" t="n">
        <v>0.1189310613315196</v>
      </c>
      <c r="J28" s="308" t="n">
        <v>976.33</v>
      </c>
      <c r="K28" s="308" t="n">
        <v>1008.6</v>
      </c>
      <c r="L28" s="308" t="n">
        <v>1117.37</v>
      </c>
      <c r="M28" s="329" t="n">
        <v>0.1078425540352963</v>
      </c>
    </row>
    <row r="29" ht="18.75" customHeight="1">
      <c r="A29" s="157" t="inlineStr">
        <is>
          <t>EF-SV-3</t>
        </is>
      </c>
      <c r="B29" s="157" t="n"/>
      <c r="C29" s="157" t="n"/>
      <c r="D29" s="6" t="inlineStr">
        <is>
          <t>Biologie médicale</t>
        </is>
      </c>
      <c r="E29" s="270" t="n">
        <v>699.01</v>
      </c>
      <c r="F29" s="270" t="n">
        <v>526.74</v>
      </c>
      <c r="G29" s="270" t="n">
        <v>367</v>
      </c>
      <c r="H29" s="200" t="n">
        <v>-0.3032615711736341</v>
      </c>
      <c r="I29" s="200" t="n">
        <v>0.09938392796696228</v>
      </c>
      <c r="J29" s="271" t="n">
        <v>7334.22</v>
      </c>
      <c r="K29" s="271" t="n">
        <v>5358.13</v>
      </c>
      <c r="L29" s="271" t="n">
        <v>3692.75</v>
      </c>
      <c r="M29" s="201" t="n">
        <v>-0.310813660736115</v>
      </c>
    </row>
    <row r="30" ht="18.75" customHeight="1">
      <c r="A30" s="157" t="inlineStr">
        <is>
          <t>EF-SV-4</t>
        </is>
      </c>
      <c r="B30" s="157" t="n"/>
      <c r="C30" s="157" t="n"/>
      <c r="D30" s="17" t="inlineStr">
        <is>
          <t>Transports de malades</t>
        </is>
      </c>
      <c r="E30" s="272" t="n">
        <v>466.39</v>
      </c>
      <c r="F30" s="272" t="n">
        <v>500.65</v>
      </c>
      <c r="G30" s="272" t="n">
        <v>548.76</v>
      </c>
      <c r="H30" s="204" t="n">
        <v>0.09609507640067914</v>
      </c>
      <c r="I30" s="204" t="n">
        <v>0.0973330779218015</v>
      </c>
      <c r="J30" s="273" t="n">
        <v>4830.54</v>
      </c>
      <c r="K30" s="273" t="n">
        <v>5170.68</v>
      </c>
      <c r="L30" s="273" t="n">
        <v>5637.96</v>
      </c>
      <c r="M30" s="205" t="n">
        <v>0.09037109239016913</v>
      </c>
    </row>
    <row r="31" ht="15.75" customHeight="1">
      <c r="A31" s="157" t="inlineStr">
        <is>
          <t>EF-SV-4-1</t>
        </is>
      </c>
      <c r="B31" s="157" t="n"/>
      <c r="C31" s="157" t="n"/>
      <c r="D31" s="8" t="inlineStr">
        <is>
          <t>dont transports sanitaires</t>
        </is>
      </c>
      <c r="E31" s="312" t="n">
        <v>240.73</v>
      </c>
      <c r="F31" s="312" t="n">
        <v>248.63</v>
      </c>
      <c r="G31" s="312" t="n">
        <v>249.08</v>
      </c>
      <c r="H31" s="266" t="n">
        <v>0.001809918352572164</v>
      </c>
      <c r="I31" s="266" t="n">
        <v>0.1010368158881083</v>
      </c>
      <c r="J31" s="307" t="n">
        <v>2501.49</v>
      </c>
      <c r="K31" s="307" t="n">
        <v>2514.57</v>
      </c>
      <c r="L31" s="307" t="n">
        <v>2465.24</v>
      </c>
      <c r="M31" s="190" t="n">
        <v>-0.01961766822955829</v>
      </c>
    </row>
    <row r="32" ht="15.75" customHeight="1">
      <c r="A32" s="157" t="inlineStr">
        <is>
          <t>EF-SV-4-1-1</t>
        </is>
      </c>
      <c r="B32" s="157" t="n"/>
      <c r="C32" s="157" t="n"/>
      <c r="D32" s="8" t="inlineStr">
        <is>
          <t xml:space="preserve">          dont VSL</t>
        </is>
      </c>
      <c r="E32" s="312" t="n">
        <v>91.69</v>
      </c>
      <c r="F32" s="312" t="n">
        <v>101.21</v>
      </c>
      <c r="G32" s="312" t="n">
        <v>106.13</v>
      </c>
      <c r="H32" s="266" t="n">
        <v>0.04861179725323587</v>
      </c>
      <c r="I32" s="266" t="n">
        <v>0.1226241782111867</v>
      </c>
      <c r="J32" s="307" t="n">
        <v>829.87</v>
      </c>
      <c r="K32" s="307" t="n">
        <v>852.62</v>
      </c>
      <c r="L32" s="307" t="n">
        <v>865.49</v>
      </c>
      <c r="M32" s="190" t="n">
        <v>0.01509464943351083</v>
      </c>
    </row>
    <row r="33" ht="15.75" customHeight="1">
      <c r="A33" s="157" t="inlineStr">
        <is>
          <t>EF-SV-4-2</t>
        </is>
      </c>
      <c r="B33" s="157" t="n"/>
      <c r="C33" s="157" t="n"/>
      <c r="D33" s="8" t="inlineStr">
        <is>
          <t>dont autres transports (hors CAQS)</t>
        </is>
      </c>
      <c r="E33" s="312" t="n">
        <v>225.66</v>
      </c>
      <c r="F33" s="312" t="n">
        <v>252.03</v>
      </c>
      <c r="G33" s="312" t="n">
        <v>299.67</v>
      </c>
      <c r="H33" s="266" t="n">
        <v>0.1890251160576122</v>
      </c>
      <c r="I33" s="266" t="n">
        <v>0.09445207897324694</v>
      </c>
      <c r="J33" s="307" t="n">
        <v>2329.05</v>
      </c>
      <c r="K33" s="307" t="n">
        <v>2656.11</v>
      </c>
      <c r="L33" s="307" t="n">
        <v>3172.72</v>
      </c>
      <c r="M33" s="190" t="n">
        <v>0.1944987218149849</v>
      </c>
    </row>
    <row r="34" ht="15.75" customHeight="1">
      <c r="A34" s="157" t="inlineStr">
        <is>
          <t>EF-SV-4-2-1</t>
        </is>
      </c>
      <c r="B34" s="157" t="n"/>
      <c r="C34" s="157" t="n"/>
      <c r="D34" s="8" t="inlineStr">
        <is>
          <t xml:space="preserve">         dont Taxi</t>
        </is>
      </c>
      <c r="E34" s="331" t="n">
        <v>220.44</v>
      </c>
      <c r="F34" s="331" t="n">
        <v>237.44</v>
      </c>
      <c r="G34" s="331" t="n">
        <v>267.51</v>
      </c>
      <c r="H34" s="330" t="n">
        <v>0.1266425202156334</v>
      </c>
      <c r="I34" s="330" t="n">
        <v>0.0986866860958424</v>
      </c>
      <c r="J34" s="308" t="n">
        <v>2240.19</v>
      </c>
      <c r="K34" s="308" t="n">
        <v>2440.15</v>
      </c>
      <c r="L34" s="308" t="n">
        <v>2710.7</v>
      </c>
      <c r="M34" s="329" t="n">
        <v>0.1108743314960145</v>
      </c>
    </row>
    <row r="35" ht="18.75" customHeight="1">
      <c r="A35" s="157" t="inlineStr">
        <is>
          <t>EF-SV-5</t>
        </is>
      </c>
      <c r="B35" s="157" t="n"/>
      <c r="C35" s="157" t="n"/>
      <c r="D35" s="7" t="inlineStr">
        <is>
          <t>Médicaments</t>
        </is>
      </c>
      <c r="E35" s="267" t="n">
        <v>2493.33</v>
      </c>
      <c r="F35" s="267" t="n">
        <v>2705.63</v>
      </c>
      <c r="G35" s="267" t="n">
        <v>2743.09</v>
      </c>
      <c r="H35" s="214" t="n">
        <v>0.0138452042592668</v>
      </c>
      <c r="I35" s="202" t="n">
        <v>0.09307482250877785</v>
      </c>
      <c r="J35" s="268" t="n">
        <v>26964.12</v>
      </c>
      <c r="K35" s="268" t="n">
        <v>29288.47</v>
      </c>
      <c r="L35" s="268" t="n">
        <v>29471.88</v>
      </c>
      <c r="M35" s="203" t="n">
        <v>0.006262191230883684</v>
      </c>
    </row>
    <row r="36" ht="15.75" customHeight="1">
      <c r="A36" s="157" t="inlineStr">
        <is>
          <t>EF-SV-5-1</t>
        </is>
      </c>
      <c r="B36" s="157" t="n"/>
      <c r="C36" s="157" t="n"/>
      <c r="D36" s="8" t="inlineStr">
        <is>
          <t>médicaments délivrés en officine (y compris ROSP)</t>
        </is>
      </c>
      <c r="E36" s="312" t="n">
        <v>2341.27</v>
      </c>
      <c r="F36" s="312" t="n">
        <v>2514.7</v>
      </c>
      <c r="G36" s="312" t="n">
        <v>2539.27</v>
      </c>
      <c r="H36" s="332" t="n">
        <v>0.009770549170875319</v>
      </c>
      <c r="I36" s="266" t="n">
        <v>0.09349489772436481</v>
      </c>
      <c r="J36" s="307" t="n">
        <v>25221.57</v>
      </c>
      <c r="K36" s="307" t="n">
        <v>27134.83</v>
      </c>
      <c r="L36" s="307" t="n">
        <v>27159.45</v>
      </c>
      <c r="M36" s="190" t="n">
        <v>0.0009073209598143412</v>
      </c>
    </row>
    <row r="37" ht="15.75" customHeight="1">
      <c r="A37" s="157" t="inlineStr">
        <is>
          <t>EF-SV-5-2</t>
        </is>
      </c>
      <c r="B37" s="157" t="n"/>
      <c r="C37" s="157" t="n"/>
      <c r="D37" s="8" t="inlineStr">
        <is>
          <t>rétrocession hospitalière</t>
        </is>
      </c>
      <c r="E37" s="312" t="n">
        <v>152.06</v>
      </c>
      <c r="F37" s="312" t="n">
        <v>190.92</v>
      </c>
      <c r="G37" s="312" t="n">
        <v>203.82</v>
      </c>
      <c r="H37" s="333" t="n">
        <v>0.0675675675675676</v>
      </c>
      <c r="I37" s="266" t="n">
        <v>0.08814104643167578</v>
      </c>
      <c r="J37" s="307" t="n">
        <v>1742.54</v>
      </c>
      <c r="K37" s="307" t="n">
        <v>2153.64</v>
      </c>
      <c r="L37" s="307" t="n">
        <v>2312.43</v>
      </c>
      <c r="M37" s="329" t="n">
        <v>0.07373098568005794</v>
      </c>
    </row>
    <row r="38" ht="18.75" customHeight="1">
      <c r="A38" s="157" t="inlineStr">
        <is>
          <t>EF-SV-6</t>
        </is>
      </c>
      <c r="B38" s="157" t="n"/>
      <c r="C38" s="157" t="n"/>
      <c r="D38" s="6" t="inlineStr">
        <is>
          <t xml:space="preserve">Dispositifs médicaux inscrits à la liste des produits et prestations </t>
        </is>
      </c>
      <c r="E38" s="270" t="n">
        <v>789.3200000000001</v>
      </c>
      <c r="F38" s="270" t="n">
        <v>817.9299999999999</v>
      </c>
      <c r="G38" s="270" t="n">
        <v>851.75</v>
      </c>
      <c r="H38" s="200" t="n">
        <v>0.04134828163779303</v>
      </c>
      <c r="I38" s="200" t="n">
        <v>0.1010510255774471</v>
      </c>
      <c r="J38" s="271" t="n">
        <v>7818.65</v>
      </c>
      <c r="K38" s="271" t="n">
        <v>8064.81</v>
      </c>
      <c r="L38" s="271" t="n">
        <v>8428.91</v>
      </c>
      <c r="M38" s="201" t="n">
        <v>0.04514675485225311</v>
      </c>
    </row>
    <row r="39" ht="18.75" customHeight="1">
      <c r="A39" s="157" t="inlineStr">
        <is>
          <t>EF-SV-7</t>
        </is>
      </c>
      <c r="B39" s="157" t="n"/>
      <c r="C39" s="157" t="n"/>
      <c r="D39" s="16" t="inlineStr">
        <is>
          <t>Indemnités journalières</t>
        </is>
      </c>
      <c r="E39" s="267" t="n">
        <v>1494.47</v>
      </c>
      <c r="F39" s="267" t="n">
        <v>1685.94</v>
      </c>
      <c r="G39" s="267" t="n">
        <v>1482.8</v>
      </c>
      <c r="H39" s="202" t="n">
        <v>-0.1204906461677166</v>
      </c>
      <c r="I39" s="202" t="n">
        <v>0.08382122585433717</v>
      </c>
      <c r="J39" s="268" t="n">
        <v>17952.32</v>
      </c>
      <c r="K39" s="268" t="n">
        <v>19898.17</v>
      </c>
      <c r="L39" s="268" t="n">
        <v>17690.03</v>
      </c>
      <c r="M39" s="203" t="n">
        <v>-0.1109720140093285</v>
      </c>
    </row>
    <row r="40" ht="15.75" customHeight="1">
      <c r="A40" s="157" t="inlineStr">
        <is>
          <t>EF-SV-7-1</t>
        </is>
      </c>
      <c r="B40" s="157" t="n"/>
      <c r="C40" s="157" t="n"/>
      <c r="D40" s="15" t="inlineStr">
        <is>
          <t>dont IJ maladie</t>
        </is>
      </c>
      <c r="E40" s="312" t="n">
        <v>930.5</v>
      </c>
      <c r="F40" s="312" t="n">
        <v>1094.82</v>
      </c>
      <c r="G40" s="312" t="n">
        <v>979.36</v>
      </c>
      <c r="H40" s="266" t="n">
        <v>-0.1054602583073016</v>
      </c>
      <c r="I40" s="266" t="n">
        <v>0.08758197172115352</v>
      </c>
      <c r="J40" s="307" t="n">
        <v>10576.1</v>
      </c>
      <c r="K40" s="307" t="n">
        <v>12254.79</v>
      </c>
      <c r="L40" s="307" t="n">
        <v>11182.21</v>
      </c>
      <c r="M40" s="190" t="n">
        <v>-0.0875233276131212</v>
      </c>
    </row>
    <row r="41" ht="15.75" customHeight="1">
      <c r="A41" s="157" t="inlineStr">
        <is>
          <t>EF-SV-7-2</t>
        </is>
      </c>
      <c r="B41" s="157" t="n"/>
      <c r="C41" s="157" t="n"/>
      <c r="D41" s="15" t="inlineStr">
        <is>
          <t>dont IJ Accident du travail</t>
        </is>
      </c>
      <c r="E41" s="312" t="n">
        <v>312.22</v>
      </c>
      <c r="F41" s="312" t="n">
        <v>332.87</v>
      </c>
      <c r="G41" s="312" t="n">
        <v>352.44</v>
      </c>
      <c r="H41" s="266" t="n">
        <v>0.05879172049148314</v>
      </c>
      <c r="I41" s="266" t="n">
        <v>0.07600751362437486</v>
      </c>
      <c r="J41" s="307" t="n">
        <v>4142.79</v>
      </c>
      <c r="K41" s="307" t="n">
        <v>4365.12</v>
      </c>
      <c r="L41" s="307" t="n">
        <v>4636.91</v>
      </c>
      <c r="M41" s="190" t="n">
        <v>0.06226403856022285</v>
      </c>
    </row>
    <row r="42" ht="15.75" customHeight="1">
      <c r="A42" s="157" t="inlineStr">
        <is>
          <t>EF-SV-7-3</t>
        </is>
      </c>
      <c r="B42" s="157" t="n"/>
      <c r="C42" s="157" t="n"/>
      <c r="D42" s="20" t="inlineStr">
        <is>
          <t>dont IJ Maternité</t>
        </is>
      </c>
      <c r="E42" s="331" t="n">
        <v>251.75</v>
      </c>
      <c r="F42" s="331" t="n">
        <v>258.25</v>
      </c>
      <c r="G42" s="331" t="n">
        <v>150.99</v>
      </c>
      <c r="H42" s="330" t="n">
        <v>-0.4153339787028073</v>
      </c>
      <c r="I42" s="330" t="n">
        <v>0.08070404241786083</v>
      </c>
      <c r="J42" s="308" t="n">
        <v>3233.42</v>
      </c>
      <c r="K42" s="308" t="n">
        <v>3278.26</v>
      </c>
      <c r="L42" s="308" t="n">
        <v>1870.91</v>
      </c>
      <c r="M42" s="329" t="n">
        <v>-0.4292978592302014</v>
      </c>
    </row>
    <row r="43" ht="18.75" customHeight="1">
      <c r="A43" s="157" t="inlineStr">
        <is>
          <t>EF-SV-8</t>
        </is>
      </c>
      <c r="B43" s="157" t="n"/>
      <c r="C43" s="157" t="n"/>
      <c r="D43" s="6" t="inlineStr">
        <is>
          <t>Centres de santé</t>
        </is>
      </c>
      <c r="E43" s="270" t="n">
        <v>95.06999999999999</v>
      </c>
      <c r="F43" s="270" t="n">
        <v>110.2</v>
      </c>
      <c r="G43" s="270" t="n">
        <v>132.19</v>
      </c>
      <c r="H43" s="200" t="n">
        <v>0.199546279491833</v>
      </c>
      <c r="I43" s="200" t="n">
        <v>0.07214429951427168</v>
      </c>
      <c r="J43" s="271" t="n">
        <v>1470.11</v>
      </c>
      <c r="K43" s="271" t="n">
        <v>1661.52</v>
      </c>
      <c r="L43" s="271" t="n">
        <v>1832.3</v>
      </c>
      <c r="M43" s="201" t="n">
        <v>0.1027854013192739</v>
      </c>
    </row>
    <row r="44" ht="17.25" customHeight="1">
      <c r="A44" s="157" t="inlineStr">
        <is>
          <t>EF-SV-9</t>
        </is>
      </c>
      <c r="B44" s="157" t="inlineStr">
        <is>
          <t>EF-SV-11</t>
        </is>
      </c>
      <c r="C44" s="157" t="inlineStr">
        <is>
          <t>EF-SV-12</t>
        </is>
      </c>
      <c r="D44" s="17" t="inlineStr">
        <is>
          <t>Soutien à la qualité, aux réseaux et à la coordination des soins</t>
        </is>
      </c>
      <c r="E44" s="267" t="n">
        <v>39.39</v>
      </c>
      <c r="F44" s="267" t="n">
        <v>46.85</v>
      </c>
      <c r="G44" s="267" t="n">
        <v>70.09999999999999</v>
      </c>
      <c r="H44" s="202" t="n">
        <v>0.4962646744930628</v>
      </c>
      <c r="I44" s="202" t="n">
        <v>0.09751415415861003</v>
      </c>
      <c r="J44" s="268" t="n">
        <v>408.18</v>
      </c>
      <c r="K44" s="268" t="n">
        <v>499.82</v>
      </c>
      <c r="L44" s="268" t="n">
        <v>718.87</v>
      </c>
      <c r="M44" s="203" t="n">
        <v>0.4382577727982074</v>
      </c>
    </row>
    <row r="45" ht="15.75" customHeight="1">
      <c r="A45" s="157" t="inlineStr">
        <is>
          <t>EF-SV-9-1</t>
        </is>
      </c>
      <c r="B45" s="157" t="inlineStr">
        <is>
          <t>EF-SV-11-1</t>
        </is>
      </c>
      <c r="C45" s="157" t="n"/>
      <c r="D45" s="8" t="inlineStr">
        <is>
          <t>Réseaux de santé</t>
        </is>
      </c>
      <c r="E45" s="312" t="n">
        <v>4.56</v>
      </c>
      <c r="F45" s="312" t="n">
        <v>4.69</v>
      </c>
      <c r="G45" s="312" t="n">
        <v>5.07</v>
      </c>
      <c r="H45" s="266" t="n">
        <v>0.08102345415778249</v>
      </c>
      <c r="I45" s="266" t="n">
        <v>0.1154897494305239</v>
      </c>
      <c r="J45" s="307" t="n">
        <v>33.92</v>
      </c>
      <c r="K45" s="307" t="n">
        <v>35.69</v>
      </c>
      <c r="L45" s="307" t="n">
        <v>43.9</v>
      </c>
      <c r="M45" s="190" t="n">
        <v>0.2300364247688428</v>
      </c>
    </row>
    <row r="46" ht="15.75" customHeight="1">
      <c r="A46" s="157" t="inlineStr">
        <is>
          <t>EF-SV-9-2</t>
        </is>
      </c>
      <c r="B46" s="157" t="inlineStr">
        <is>
          <t>EF-SV-11-2</t>
        </is>
      </c>
      <c r="C46" s="175" t="inlineStr">
        <is>
          <t>EF-SV-12</t>
        </is>
      </c>
      <c r="D46" s="8" t="inlineStr">
        <is>
          <t>Permanence des soins ambulatoire</t>
        </is>
      </c>
      <c r="E46" s="312" t="n">
        <v>17.96</v>
      </c>
      <c r="F46" s="312" t="n">
        <v>18.39</v>
      </c>
      <c r="G46" s="312" t="n">
        <v>19.66</v>
      </c>
      <c r="H46" s="266" t="n">
        <v>0.06905927134312123</v>
      </c>
      <c r="I46" s="266" t="n">
        <v>0.09383800295928596</v>
      </c>
      <c r="J46" s="307" t="n">
        <v>180.88</v>
      </c>
      <c r="K46" s="307" t="n">
        <v>194.68</v>
      </c>
      <c r="L46" s="307" t="n">
        <v>209.51</v>
      </c>
      <c r="M46" s="190" t="n">
        <v>0.07617628929525366</v>
      </c>
    </row>
    <row r="47" ht="15.75" customHeight="1">
      <c r="A47" s="157" t="inlineStr">
        <is>
          <t>EF-SV-9-3</t>
        </is>
      </c>
      <c r="B47" s="157" t="inlineStr">
        <is>
          <t>EF-SV-11-3</t>
        </is>
      </c>
      <c r="C47" s="157" t="n"/>
      <c r="D47" s="8" t="inlineStr">
        <is>
          <t>Autres interventions pour la qualité et la coordination des soins</t>
        </is>
      </c>
      <c r="E47" s="312" t="n">
        <v>16.87</v>
      </c>
      <c r="F47" s="312" t="n">
        <v>23.76</v>
      </c>
      <c r="G47" s="312" t="n">
        <v>45.37</v>
      </c>
      <c r="H47" s="266" t="n">
        <v>0.9095117845117843</v>
      </c>
      <c r="I47" s="266" t="n">
        <v>0.09747346710780733</v>
      </c>
      <c r="J47" s="307" t="n">
        <v>193.38</v>
      </c>
      <c r="K47" s="307" t="n">
        <v>269.44</v>
      </c>
      <c r="L47" s="307" t="n">
        <v>465.46</v>
      </c>
      <c r="M47" s="190" t="n">
        <v>0.7275089073634203</v>
      </c>
    </row>
    <row r="48" ht="18.75" customHeight="1">
      <c r="A48" s="157" t="inlineStr">
        <is>
          <t>EF-SV-10</t>
        </is>
      </c>
      <c r="B48" s="157" t="n"/>
      <c r="C48" s="157" t="n"/>
      <c r="D48" s="7" t="inlineStr">
        <is>
          <t>Autres dépenses de soins de ville</t>
        </is>
      </c>
      <c r="E48" s="267" t="n">
        <v>478.14</v>
      </c>
      <c r="F48" s="267" t="n">
        <v>439.63</v>
      </c>
      <c r="G48" s="267" t="n">
        <v>385.53</v>
      </c>
      <c r="H48" s="202" t="n">
        <v>-0.1230580260673749</v>
      </c>
      <c r="I48" s="202" t="n">
        <v>0.1280690156893098</v>
      </c>
      <c r="J48" s="268" t="n">
        <v>4177.28</v>
      </c>
      <c r="K48" s="268" t="n">
        <v>3616.2</v>
      </c>
      <c r="L48" s="268" t="n">
        <v>3010.33</v>
      </c>
      <c r="M48" s="203" t="n">
        <v>-0.167543277473591</v>
      </c>
    </row>
    <row r="49" ht="15.75" customHeight="1">
      <c r="A49" s="157" t="inlineStr">
        <is>
          <t>EF-SV-10-4</t>
        </is>
      </c>
      <c r="B49" s="157" t="n"/>
      <c r="C49" s="157" t="n"/>
      <c r="D49" s="8" t="inlineStr">
        <is>
          <t xml:space="preserve">dont rémunération PS campagne de vaccination Covid  </t>
        </is>
      </c>
      <c r="E49" s="312" t="n">
        <v>116.19</v>
      </c>
      <c r="F49" s="312" t="n">
        <v>36.52</v>
      </c>
      <c r="G49" s="312" t="n">
        <v>9.359999999999999</v>
      </c>
      <c r="H49" s="266" t="n">
        <v>-0.7437020810514787</v>
      </c>
      <c r="I49" s="266" t="n">
        <v>0.07724046872421191</v>
      </c>
      <c r="J49" s="307" t="n">
        <v>1252.22</v>
      </c>
      <c r="K49" s="307" t="n">
        <v>432.3</v>
      </c>
      <c r="L49" s="307" t="n">
        <v>121.18</v>
      </c>
      <c r="M49" s="190" t="n">
        <v>-0.7196854036548693</v>
      </c>
    </row>
    <row r="50" ht="15.75" customHeight="1">
      <c r="A50" s="157" t="inlineStr">
        <is>
          <t>EF-SV-10-1</t>
        </is>
      </c>
      <c r="B50" s="157" t="n"/>
      <c r="C50" s="157" t="n"/>
      <c r="D50" s="8" t="inlineStr">
        <is>
          <t>dont prise en charge des cotisations sociales des professionnels de santé</t>
        </is>
      </c>
      <c r="E50" s="312" t="n">
        <v>276.28</v>
      </c>
      <c r="F50" s="312" t="n">
        <v>305.99</v>
      </c>
      <c r="G50" s="312" t="n">
        <v>275.02</v>
      </c>
      <c r="H50" s="266" t="n">
        <v>-0.1012124579234616</v>
      </c>
      <c r="I50" s="266" t="n">
        <v>0.1139629709436277</v>
      </c>
      <c r="J50" s="307" t="n">
        <v>2422.34</v>
      </c>
      <c r="K50" s="307" t="n">
        <v>2680.43</v>
      </c>
      <c r="L50" s="307" t="n">
        <v>2413.24</v>
      </c>
      <c r="M50" s="190" t="n">
        <v>-0.09968176747760624</v>
      </c>
    </row>
    <row r="51" ht="15.75" customHeight="1">
      <c r="A51" s="157" t="inlineStr">
        <is>
          <t>EF-SV-10-2</t>
        </is>
      </c>
      <c r="B51" s="157" t="n"/>
      <c r="C51" s="157" t="n"/>
      <c r="D51" s="8" t="inlineStr">
        <is>
          <t xml:space="preserve">dont aides à la télétransmission et Fond d’Action Conventionnel </t>
        </is>
      </c>
      <c r="E51" s="312" t="n">
        <v>23.7</v>
      </c>
      <c r="F51" s="312" t="n">
        <v>17.45</v>
      </c>
      <c r="G51" s="312" t="n">
        <v>20.9</v>
      </c>
      <c r="H51" s="266" t="n">
        <v>0.1977077363896848</v>
      </c>
      <c r="I51" s="266" t="n">
        <v>0.1158279760585236</v>
      </c>
      <c r="J51" s="307" t="n">
        <v>194</v>
      </c>
      <c r="K51" s="307" t="n">
        <v>181.42</v>
      </c>
      <c r="L51" s="307" t="n">
        <v>180.44</v>
      </c>
      <c r="M51" s="190" t="n">
        <v>-0.005401830007716844</v>
      </c>
    </row>
    <row r="52" ht="15.75" customHeight="1">
      <c r="A52" s="157" t="inlineStr">
        <is>
          <t>EF-SV-10-3</t>
        </is>
      </c>
      <c r="B52" s="157" t="n"/>
      <c r="C52" s="157" t="n"/>
      <c r="D52" s="8" t="inlineStr">
        <is>
          <t>Autres dépenses de soins de ville</t>
        </is>
      </c>
      <c r="E52" s="312" t="n">
        <v>61.96</v>
      </c>
      <c r="F52" s="312" t="n">
        <v>79.68000000000001</v>
      </c>
      <c r="G52" s="312" t="n">
        <v>80.25</v>
      </c>
      <c r="H52" s="330" t="n">
        <v>0.007153614457831239</v>
      </c>
      <c r="I52" s="266" t="n">
        <v>0.2716103702700873</v>
      </c>
      <c r="J52" s="307" t="n">
        <v>308.73</v>
      </c>
      <c r="K52" s="307" t="n">
        <v>322.05</v>
      </c>
      <c r="L52" s="307" t="n">
        <v>295.46</v>
      </c>
      <c r="M52" s="329" t="n">
        <v>-0.08256481912746477</v>
      </c>
    </row>
    <row r="53" ht="18.75" customHeight="1">
      <c r="A53" s="194" t="inlineStr">
        <is>
          <t>EF-ES</t>
        </is>
      </c>
      <c r="B53" s="194" t="n"/>
      <c r="C53" s="194" t="n"/>
      <c r="D53" s="3" t="inlineStr">
        <is>
          <t>DEPENSES DES ETABLISSEMENTS DE SANTE</t>
        </is>
      </c>
      <c r="E53" s="270" t="n">
        <v>8534.17</v>
      </c>
      <c r="F53" s="270" t="n">
        <v>8948.57</v>
      </c>
      <c r="G53" s="350" t="n">
        <v>9650.73</v>
      </c>
      <c r="H53" s="200" t="n">
        <v>0.0784661683375109</v>
      </c>
      <c r="I53" s="200" t="n">
        <v>0.08670804259136269</v>
      </c>
      <c r="J53" s="271" t="n">
        <v>100194.57</v>
      </c>
      <c r="K53" s="271" t="n">
        <v>104773.45</v>
      </c>
      <c r="L53" s="271" t="n">
        <v>111301.44</v>
      </c>
      <c r="M53" s="201" t="n">
        <v>0.0623057654396224</v>
      </c>
    </row>
    <row r="54" ht="18.75" customHeight="1">
      <c r="A54" s="158" t="inlineStr">
        <is>
          <t>EF-ES-1</t>
        </is>
      </c>
      <c r="B54" s="158" t="n"/>
      <c r="C54" s="158" t="n"/>
      <c r="D54" s="7" t="inlineStr">
        <is>
          <t>Dépenses des établissements de santé</t>
        </is>
      </c>
      <c r="E54" s="267" t="n">
        <v>8467.18</v>
      </c>
      <c r="F54" s="267" t="n">
        <v>8840.190000000001</v>
      </c>
      <c r="G54" s="267" t="n">
        <v>9504.32</v>
      </c>
      <c r="H54" s="202" t="n">
        <v>0.07512621335061793</v>
      </c>
      <c r="I54" s="202" t="n">
        <v>0.08667342472889021</v>
      </c>
      <c r="J54" s="268" t="n">
        <v>99300.37</v>
      </c>
      <c r="K54" s="268" t="n">
        <v>103296.63</v>
      </c>
      <c r="L54" s="268" t="n">
        <v>109656.68</v>
      </c>
      <c r="M54" s="203" t="n">
        <v>0.06157074049753596</v>
      </c>
    </row>
    <row r="55" ht="15.75" customHeight="1">
      <c r="A55" s="158" t="inlineStr">
        <is>
          <t>EF-ES-1-1</t>
        </is>
      </c>
      <c r="B55" s="158" t="n"/>
      <c r="C55" s="158" t="n"/>
      <c r="D55" s="8" t="inlineStr">
        <is>
          <t>dont activité de Médecine, Chirurgie et Obstétrique (MCO) dont MIGAC et FIR</t>
        </is>
      </c>
      <c r="E55" s="311" t="n">
        <v>6496.66</v>
      </c>
      <c r="F55" s="311" t="n">
        <v>6754.21</v>
      </c>
      <c r="G55" s="311" t="n">
        <v>7308.78</v>
      </c>
      <c r="H55" s="265" t="n">
        <v>0.08210730788648853</v>
      </c>
      <c r="I55" s="265" t="n">
        <v>0.08639100381235862</v>
      </c>
      <c r="J55" s="307" t="n">
        <v>76802.37</v>
      </c>
      <c r="K55" s="307" t="n">
        <v>79596.91</v>
      </c>
      <c r="L55" s="307" t="n">
        <v>84601.17</v>
      </c>
      <c r="M55" s="190" t="n">
        <v>0.06287002849733733</v>
      </c>
    </row>
    <row r="56" ht="15.75" customHeight="1">
      <c r="A56" s="158" t="inlineStr">
        <is>
          <t>EF-ES-1-1-3</t>
        </is>
      </c>
      <c r="B56" s="158" t="n"/>
      <c r="C56" s="158" t="n"/>
      <c r="D56" s="23" t="inlineStr">
        <is>
          <t>dont Hospitalisation à Domicile (HAD)</t>
        </is>
      </c>
      <c r="E56" s="311" t="n">
        <v>119.61</v>
      </c>
      <c r="F56" s="311" t="n">
        <v>128.38</v>
      </c>
      <c r="G56" s="311" t="n">
        <v>144.36</v>
      </c>
      <c r="H56" s="265" t="n">
        <v>0.1244742171677833</v>
      </c>
      <c r="I56" s="265" t="n">
        <v>0.08071884278389425</v>
      </c>
      <c r="J56" s="307" t="n">
        <v>1558.38</v>
      </c>
      <c r="K56" s="307" t="n">
        <v>1621.98</v>
      </c>
      <c r="L56" s="307" t="n">
        <v>1788.43</v>
      </c>
      <c r="M56" s="190" t="n">
        <v>0.1026214873179694</v>
      </c>
    </row>
    <row r="57" ht="15.75" customHeight="1">
      <c r="A57" s="158" t="inlineStr">
        <is>
          <t>EF-ES-1-1-9</t>
        </is>
      </c>
      <c r="B57" s="158" t="n"/>
      <c r="C57" s="158" t="n"/>
      <c r="D57" s="23" t="inlineStr">
        <is>
          <t>Hopitaux de proximité</t>
        </is>
      </c>
      <c r="E57" s="311" t="n">
        <v>57.63</v>
      </c>
      <c r="F57" s="311" t="n">
        <v>70.84</v>
      </c>
      <c r="G57" s="311" t="n">
        <v>77.16</v>
      </c>
      <c r="H57" s="265" t="n">
        <v>0.08921513269339346</v>
      </c>
      <c r="I57" s="265" t="n">
        <v>0.06812944240872368</v>
      </c>
      <c r="J57" s="307" t="n">
        <v>553.4</v>
      </c>
      <c r="K57" s="307" t="n">
        <v>966.25</v>
      </c>
      <c r="L57" s="307" t="n">
        <v>1132.55</v>
      </c>
      <c r="M57" s="190" t="n">
        <v>0.1721086675291073</v>
      </c>
    </row>
    <row r="58" ht="15.75" customHeight="1">
      <c r="A58" s="158" t="inlineStr">
        <is>
          <t>EF-ES-1-2</t>
        </is>
      </c>
      <c r="B58" s="158" t="n"/>
      <c r="C58" s="158" t="n"/>
      <c r="D58" s="8" t="inlineStr">
        <is>
          <t xml:space="preserve">dont activité de Soins de Suite et de Réadaptation (SSR) </t>
        </is>
      </c>
      <c r="E58" s="311" t="n">
        <v>927.45</v>
      </c>
      <c r="F58" s="311" t="n">
        <v>962.34</v>
      </c>
      <c r="G58" s="311" t="n">
        <v>1015.2</v>
      </c>
      <c r="H58" s="265" t="n">
        <v>0.05492861150944574</v>
      </c>
      <c r="I58" s="265" t="n">
        <v>0.09325379693232487</v>
      </c>
      <c r="J58" s="307" t="n">
        <v>9913.33</v>
      </c>
      <c r="K58" s="307" t="n">
        <v>10310.65</v>
      </c>
      <c r="L58" s="307" t="n">
        <v>10886.42</v>
      </c>
      <c r="M58" s="190" t="n">
        <v>0.05584226018728213</v>
      </c>
    </row>
    <row r="59" ht="15.75" customHeight="1">
      <c r="A59" s="158" t="inlineStr">
        <is>
          <t>EF-ES-1-3</t>
        </is>
      </c>
      <c r="B59" s="158" t="n"/>
      <c r="C59" s="158" t="n"/>
      <c r="D59" s="8" t="inlineStr">
        <is>
          <t>dont activité de psychiatrie (Psy)</t>
        </is>
      </c>
      <c r="E59" s="311" t="n">
        <v>922.27</v>
      </c>
      <c r="F59" s="311" t="n">
        <v>994.98</v>
      </c>
      <c r="G59" s="311" t="n">
        <v>1044.27</v>
      </c>
      <c r="H59" s="265" t="n">
        <v>0.04953868419465714</v>
      </c>
      <c r="I59" s="265" t="n">
        <v>0.08412976803428127</v>
      </c>
      <c r="J59" s="307" t="n">
        <v>10942.09</v>
      </c>
      <c r="K59" s="307" t="n">
        <v>11705.84</v>
      </c>
      <c r="L59" s="307" t="n">
        <v>12412.61</v>
      </c>
      <c r="M59" s="190" t="n">
        <v>0.06037755513487288</v>
      </c>
    </row>
    <row r="60" ht="15.75" customHeight="1">
      <c r="A60" s="158" t="inlineStr">
        <is>
          <t>EF-ES-1-4</t>
        </is>
      </c>
      <c r="B60" s="158" t="n"/>
      <c r="C60" s="158" t="n"/>
      <c r="D60" s="8" t="inlineStr">
        <is>
          <t>dont activité de Soins de Longue Durée (SLD)</t>
        </is>
      </c>
      <c r="E60" s="311" t="n">
        <v>120.8</v>
      </c>
      <c r="F60" s="311" t="n">
        <v>128.66</v>
      </c>
      <c r="G60" s="311" t="n">
        <v>136.06</v>
      </c>
      <c r="H60" s="265" t="n">
        <v>0.05751593346805538</v>
      </c>
      <c r="I60" s="265" t="n">
        <v>0.1018268360038617</v>
      </c>
      <c r="J60" s="307" t="n">
        <v>1193.82</v>
      </c>
      <c r="K60" s="307" t="n">
        <v>1267.3</v>
      </c>
      <c r="L60" s="307" t="n">
        <v>1336.19</v>
      </c>
      <c r="M60" s="190" t="n">
        <v>0.05435966227412618</v>
      </c>
    </row>
    <row r="61" ht="37.5" customHeight="1">
      <c r="A61" s="158" t="inlineStr">
        <is>
          <t>EF-ES-1-5</t>
        </is>
      </c>
      <c r="B61" s="158" t="n"/>
      <c r="C61" s="158" t="n"/>
      <c r="D61" s="133" t="inlineStr">
        <is>
          <t>dont activités dispensées par les établissements de santé Hors Région</t>
        </is>
      </c>
      <c r="E61" s="296" t="n">
        <v>0</v>
      </c>
      <c r="F61" s="296" t="n">
        <v>0</v>
      </c>
      <c r="G61" s="296" t="n">
        <v>0</v>
      </c>
      <c r="H61" s="215" t="inlineStr"/>
      <c r="I61" s="215" t="n">
        <v>0</v>
      </c>
      <c r="J61" s="274" t="n">
        <v>448.76</v>
      </c>
      <c r="K61" s="274" t="n">
        <v>415.94</v>
      </c>
      <c r="L61" s="274" t="n">
        <v>420.29</v>
      </c>
      <c r="M61" s="213" t="n">
        <v>0.01045823916911099</v>
      </c>
    </row>
    <row r="62" ht="38.25" customHeight="1">
      <c r="A62" s="158" t="inlineStr">
        <is>
          <t>EF-ES-2</t>
        </is>
      </c>
      <c r="B62" s="158" t="inlineStr">
        <is>
          <t>EF-ES-3</t>
        </is>
      </c>
      <c r="C62" s="158" t="n"/>
      <c r="D62" s="10" t="inlineStr">
        <is>
          <t>Autres dépenses : paiements aux établissements au titre du FIR et  FMESPP</t>
        </is>
      </c>
      <c r="E62" s="267" t="n">
        <v>66.23999999999999</v>
      </c>
      <c r="F62" s="267" t="n">
        <v>88.8</v>
      </c>
      <c r="G62" s="294" t="n">
        <v>117.92</v>
      </c>
      <c r="H62" s="216" t="n">
        <v>0.327927927927928</v>
      </c>
      <c r="I62" s="216" t="n">
        <v>0.09175011476545054</v>
      </c>
      <c r="J62" s="268" t="n">
        <v>845.9400000000001</v>
      </c>
      <c r="K62" s="268" t="n">
        <v>1147.71</v>
      </c>
      <c r="L62" s="268" t="n">
        <v>1285.23</v>
      </c>
      <c r="M62" s="217" t="n">
        <v>0.1198212091904749</v>
      </c>
    </row>
    <row r="63" ht="14.25" customHeight="1">
      <c r="A63" s="158" t="inlineStr">
        <is>
          <t>EF-ES-2-1</t>
        </is>
      </c>
      <c r="B63" s="158" t="inlineStr">
        <is>
          <t>EF-ES-3-4</t>
        </is>
      </c>
      <c r="C63" s="158" t="n"/>
      <c r="D63" s="8" t="inlineStr">
        <is>
          <t>Investissements</t>
        </is>
      </c>
      <c r="E63" s="311" t="n">
        <v>12.47</v>
      </c>
      <c r="F63" s="311" t="n">
        <v>39.42</v>
      </c>
      <c r="G63" s="311" t="n">
        <v>53.09</v>
      </c>
      <c r="H63" s="265" t="n">
        <v>0.3467782851344495</v>
      </c>
      <c r="I63" s="265" t="n">
        <v>0.06669179071666353</v>
      </c>
      <c r="J63" s="307" t="n">
        <v>332.26</v>
      </c>
      <c r="K63" s="307" t="n">
        <v>669.74</v>
      </c>
      <c r="L63" s="307" t="n">
        <v>796.05</v>
      </c>
      <c r="M63" s="190" t="n">
        <v>0.1885955744020067</v>
      </c>
    </row>
    <row r="64" ht="14.25" customHeight="1">
      <c r="A64" s="158" t="inlineStr">
        <is>
          <t>EF-ES-2-2</t>
        </is>
      </c>
      <c r="B64" s="158" t="inlineStr">
        <is>
          <t>EF-ES-3-1</t>
        </is>
      </c>
      <c r="C64" s="158" t="inlineStr">
        <is>
          <t>EF-ES-3-3</t>
        </is>
      </c>
      <c r="D64" s="8" t="inlineStr">
        <is>
          <t>Modernisations</t>
        </is>
      </c>
      <c r="E64" s="311" t="n">
        <v>40.67</v>
      </c>
      <c r="F64" s="311" t="n">
        <v>49.3</v>
      </c>
      <c r="G64" s="311" t="n">
        <v>64.65000000000001</v>
      </c>
      <c r="H64" s="265" t="n">
        <v>0.3113590263691686</v>
      </c>
      <c r="I64" s="265" t="n">
        <v>0.1490799243647097</v>
      </c>
      <c r="J64" s="307" t="n">
        <v>406.27</v>
      </c>
      <c r="K64" s="307" t="n">
        <v>423.78</v>
      </c>
      <c r="L64" s="307" t="n">
        <v>433.66</v>
      </c>
      <c r="M64" s="190" t="n">
        <v>0.02331398367077269</v>
      </c>
    </row>
    <row r="65" ht="14.25" customHeight="1">
      <c r="A65" s="158" t="inlineStr">
        <is>
          <t>EF-ES-2-4</t>
        </is>
      </c>
      <c r="B65" s="158" t="n"/>
      <c r="C65" s="158" t="n"/>
      <c r="D65" s="8" t="inlineStr">
        <is>
          <t>Autres opérations (Autres opérations y compris RH et Crédits régionalisés)</t>
        </is>
      </c>
      <c r="E65" s="311" t="n">
        <v>13.11</v>
      </c>
      <c r="F65" s="311" t="n">
        <v>0.08</v>
      </c>
      <c r="G65" s="311" t="n">
        <v>0.18</v>
      </c>
      <c r="H65" s="265" t="n">
        <v>1.25</v>
      </c>
      <c r="I65" s="265" t="n">
        <v>0.003241491085899514</v>
      </c>
      <c r="J65" s="307" t="n">
        <v>107.41</v>
      </c>
      <c r="K65" s="307" t="n">
        <v>54.19</v>
      </c>
      <c r="L65" s="307" t="n">
        <v>55.53</v>
      </c>
      <c r="M65" s="190" t="n">
        <v>0.02472780955895928</v>
      </c>
    </row>
    <row r="66" ht="40.5" customHeight="1">
      <c r="A66" s="195" t="inlineStr">
        <is>
          <t>EF-MS</t>
        </is>
      </c>
      <c r="B66" s="195" t="n"/>
      <c r="C66" s="196" t="n"/>
      <c r="D66" s="21" t="inlineStr">
        <is>
          <t>VERSEMENTS AUX ETABLISSEMENTS ET SERVICES MEDICO-SOCIAUX (hors conseils généraux)</t>
        </is>
      </c>
      <c r="E66" s="270" t="n">
        <v>2710.28</v>
      </c>
      <c r="F66" s="270" t="n">
        <v>2912.45</v>
      </c>
      <c r="G66" s="270" t="n">
        <v>3103.64</v>
      </c>
      <c r="H66" s="200" t="n">
        <v>0.06564576215900704</v>
      </c>
      <c r="I66" s="200" t="n">
        <v>0.09921095129532617</v>
      </c>
      <c r="J66" s="271" t="n">
        <v>27920.38</v>
      </c>
      <c r="K66" s="271" t="n">
        <v>29590.23</v>
      </c>
      <c r="L66" s="271" t="n">
        <v>31283.24</v>
      </c>
      <c r="M66" s="201" t="n">
        <v>0.05721516865532988</v>
      </c>
    </row>
    <row r="67" ht="18.75" customHeight="1">
      <c r="A67" s="159" t="inlineStr">
        <is>
          <t>EF-MS-1</t>
        </is>
      </c>
      <c r="B67" s="159" t="n"/>
      <c r="C67" s="160" t="n"/>
      <c r="D67" s="7" t="inlineStr">
        <is>
          <t xml:space="preserve"> Versements aux établissements et services pour personnes âgées</t>
        </is>
      </c>
      <c r="E67" s="267" t="n">
        <v>1400.47</v>
      </c>
      <c r="F67" s="267" t="n">
        <v>1470.63</v>
      </c>
      <c r="G67" s="267" t="n">
        <v>1576.54</v>
      </c>
      <c r="H67" s="202" t="n">
        <v>0.07201675472416573</v>
      </c>
      <c r="I67" s="202" t="n">
        <v>0.1008283512024907</v>
      </c>
      <c r="J67" s="268" t="n">
        <v>14264.59</v>
      </c>
      <c r="K67" s="268" t="n">
        <v>14737.82</v>
      </c>
      <c r="L67" s="268" t="n">
        <v>15635.88</v>
      </c>
      <c r="M67" s="203" t="n">
        <v>0.0609357421925359</v>
      </c>
    </row>
    <row r="68" ht="51.75" customHeight="1">
      <c r="A68" s="159" t="inlineStr">
        <is>
          <t>EF-MS-1-1</t>
        </is>
      </c>
      <c r="B68" s="159" t="n"/>
      <c r="C68" s="160" t="n"/>
      <c r="D68" s="37" t="inlineStr">
        <is>
          <t>Versements de prestations de fonctionnement des établissements et services pour personnes âgées (assurance maladie)</t>
        </is>
      </c>
      <c r="E68" s="319" t="n">
        <v>1376.94</v>
      </c>
      <c r="F68" s="319" t="n">
        <v>1445.6</v>
      </c>
      <c r="G68" s="319" t="n">
        <v>1549.86</v>
      </c>
      <c r="H68" s="218" t="n">
        <v>0.07212230215827338</v>
      </c>
      <c r="I68" s="218" t="n">
        <v>0.1006874651622384</v>
      </c>
      <c r="J68" s="325" t="n">
        <v>14027.96</v>
      </c>
      <c r="K68" s="325" t="n">
        <v>14485.27</v>
      </c>
      <c r="L68" s="325" t="n">
        <v>15392.78</v>
      </c>
      <c r="M68" s="219" t="n">
        <v>0.06265054085978378</v>
      </c>
    </row>
    <row r="69" ht="15.75" customHeight="1">
      <c r="A69" s="159" t="inlineStr">
        <is>
          <t>EF-MS-1-1-1</t>
        </is>
      </c>
      <c r="B69" s="159" t="n"/>
      <c r="C69" s="160" t="n"/>
      <c r="D69" s="38" t="inlineStr">
        <is>
          <t>dont versements de prestations de fonctionnement des EHPAD MS</t>
        </is>
      </c>
      <c r="E69" s="311" t="n">
        <v>1189.11</v>
      </c>
      <c r="F69" s="311" t="n">
        <v>1232.8</v>
      </c>
      <c r="G69" s="311" t="n">
        <v>1324.03</v>
      </c>
      <c r="H69" s="265" t="n">
        <v>0.0740022712524335</v>
      </c>
      <c r="I69" s="265" t="n">
        <v>0.100222315915685</v>
      </c>
      <c r="J69" s="307" t="n">
        <v>12161.83</v>
      </c>
      <c r="K69" s="307" t="n">
        <v>12442.22</v>
      </c>
      <c r="L69" s="307" t="n">
        <v>13210.93</v>
      </c>
      <c r="M69" s="190" t="n">
        <v>0.06178238288665536</v>
      </c>
    </row>
    <row r="70" ht="15.75" customHeight="1">
      <c r="A70" s="159" t="inlineStr">
        <is>
          <t>EF-MS-1-1-2</t>
        </is>
      </c>
      <c r="B70" s="159" t="n"/>
      <c r="C70" s="160" t="n"/>
      <c r="D70" s="38" t="inlineStr">
        <is>
          <t>dont versements de prestations de fonctionnement des SSIAD</t>
        </is>
      </c>
      <c r="E70" s="311" t="n">
        <v>178.26</v>
      </c>
      <c r="F70" s="311" t="n">
        <v>202.07</v>
      </c>
      <c r="G70" s="311" t="n">
        <v>214.49</v>
      </c>
      <c r="H70" s="265" t="n">
        <v>0.06146384916118185</v>
      </c>
      <c r="I70" s="265" t="n">
        <v>0.1037667389116805</v>
      </c>
      <c r="J70" s="307" t="n">
        <v>1769.8</v>
      </c>
      <c r="K70" s="307" t="n">
        <v>1935.72</v>
      </c>
      <c r="L70" s="307" t="n">
        <v>2067.04</v>
      </c>
      <c r="M70" s="190" t="n">
        <v>0.06784039013906967</v>
      </c>
    </row>
    <row r="71" ht="15.75" customHeight="1">
      <c r="A71" s="159" t="inlineStr">
        <is>
          <t>EF-MS-1-1-3</t>
        </is>
      </c>
      <c r="B71" s="159" t="n"/>
      <c r="C71" s="160" t="n"/>
      <c r="D71" s="38" t="inlineStr">
        <is>
          <t>dont versements de prestations de fonctionnement des autres établissements pour PA (EHPA, …)</t>
        </is>
      </c>
      <c r="E71" s="311" t="n">
        <v>9.57</v>
      </c>
      <c r="F71" s="311" t="n">
        <v>10.74</v>
      </c>
      <c r="G71" s="311" t="n">
        <v>11.34</v>
      </c>
      <c r="H71" s="265" t="n">
        <v>0.05586592178770947</v>
      </c>
      <c r="I71" s="265" t="n">
        <v>0.0987632816582477</v>
      </c>
      <c r="J71" s="307" t="n">
        <v>96.33</v>
      </c>
      <c r="K71" s="307" t="n">
        <v>107.33</v>
      </c>
      <c r="L71" s="307" t="n">
        <v>114.82</v>
      </c>
      <c r="M71" s="190" t="n">
        <v>0.06978477592471811</v>
      </c>
    </row>
    <row r="72" ht="31.5" customHeight="1">
      <c r="A72" s="159" t="inlineStr">
        <is>
          <t>EF-MS-1-2</t>
        </is>
      </c>
      <c r="B72" s="159" t="n"/>
      <c r="C72" s="160" t="n"/>
      <c r="D72" s="37" t="inlineStr">
        <is>
          <t>Subventions d'investissement aux établissements et services pour personnes âgées</t>
        </is>
      </c>
      <c r="E72" s="319" t="n">
        <v>23.53</v>
      </c>
      <c r="F72" s="319" t="n">
        <v>25.03</v>
      </c>
      <c r="G72" s="319" t="n">
        <v>26.68</v>
      </c>
      <c r="H72" s="218" t="n">
        <v>0.06592089492608863</v>
      </c>
      <c r="I72" s="218" t="n">
        <v>0.1097490744549568</v>
      </c>
      <c r="J72" s="325" t="n">
        <v>236.63</v>
      </c>
      <c r="K72" s="325" t="n">
        <v>252.55</v>
      </c>
      <c r="L72" s="325" t="n">
        <v>243.1</v>
      </c>
      <c r="M72" s="219" t="n">
        <v>-0.03741833300336574</v>
      </c>
    </row>
    <row r="73" ht="15.75" customHeight="1">
      <c r="A73" s="159" t="inlineStr">
        <is>
          <t>EF-MS-1-2-1</t>
        </is>
      </c>
      <c r="B73" s="159" t="n"/>
      <c r="C73" s="160" t="n"/>
      <c r="D73" s="38" t="inlineStr">
        <is>
          <t>dont subventions d'investissement aux EHPAD MS (PAI-CNSA)</t>
        </is>
      </c>
      <c r="E73" s="311" t="n">
        <v>23.53</v>
      </c>
      <c r="F73" s="311" t="n">
        <v>25.03</v>
      </c>
      <c r="G73" s="311" t="n">
        <v>26.68</v>
      </c>
      <c r="H73" s="265" t="n">
        <v>0.06592089492608863</v>
      </c>
      <c r="I73" s="265" t="n">
        <v>0.1097490744549568</v>
      </c>
      <c r="J73" s="307" t="n">
        <v>236.63</v>
      </c>
      <c r="K73" s="307" t="n">
        <v>252.55</v>
      </c>
      <c r="L73" s="307" t="n">
        <v>243.1</v>
      </c>
      <c r="M73" s="190" t="n">
        <v>-0.03741833300336574</v>
      </c>
    </row>
    <row r="74" ht="32.25" customHeight="1">
      <c r="A74" s="161" t="inlineStr">
        <is>
          <t>EF-MS-1-2-2</t>
        </is>
      </c>
      <c r="B74" s="161" t="n"/>
      <c r="C74" s="160" t="n"/>
      <c r="D74" s="39" t="inlineStr">
        <is>
          <t xml:space="preserve">dont subventions d'investissement de l'Etat (CPER/ hors CPER)   </t>
        </is>
      </c>
      <c r="E74" s="311" t="n">
        <v>0</v>
      </c>
      <c r="F74" s="311" t="n">
        <v>0</v>
      </c>
      <c r="G74" s="311" t="n">
        <v>0</v>
      </c>
      <c r="H74" s="265" t="inlineStr"/>
      <c r="I74" s="265" t="inlineStr"/>
      <c r="J74" s="308" t="n">
        <v>0</v>
      </c>
      <c r="K74" s="308" t="n">
        <v>0</v>
      </c>
      <c r="L74" s="308" t="n">
        <v>0</v>
      </c>
      <c r="M74" s="190" t="inlineStr"/>
    </row>
    <row r="75" ht="42" customHeight="1">
      <c r="A75" s="159" t="inlineStr">
        <is>
          <t>EF-MS-2</t>
        </is>
      </c>
      <c r="B75" s="159" t="n"/>
      <c r="C75" s="160" t="n"/>
      <c r="D75" s="16" t="inlineStr">
        <is>
          <t>Versements aux établissements et services pour personnes handicapées</t>
        </is>
      </c>
      <c r="E75" s="267" t="n">
        <v>1064.09</v>
      </c>
      <c r="F75" s="267" t="n">
        <v>1190.49</v>
      </c>
      <c r="G75" s="267" t="n">
        <v>1257.95</v>
      </c>
      <c r="H75" s="202" t="n">
        <v>0.05666574267738497</v>
      </c>
      <c r="I75" s="202" t="n">
        <v>0.09945510980818158</v>
      </c>
      <c r="J75" s="268" t="n">
        <v>10887.84</v>
      </c>
      <c r="K75" s="268" t="n">
        <v>12080.6</v>
      </c>
      <c r="L75" s="268" t="n">
        <v>12648.42</v>
      </c>
      <c r="M75" s="203" t="n">
        <v>0.04700263231958675</v>
      </c>
    </row>
    <row r="76" ht="51" customHeight="1">
      <c r="A76" s="159" t="inlineStr">
        <is>
          <t>EF-MS-2-1</t>
        </is>
      </c>
      <c r="B76" s="159" t="n"/>
      <c r="C76" s="160" t="n"/>
      <c r="D76" s="37" t="inlineStr">
        <is>
          <t>Versements de prestations de fonctionnement des établissements et services pour personnes handicapées (assurance maladie)</t>
        </is>
      </c>
      <c r="E76" s="319" t="n">
        <v>1054.67</v>
      </c>
      <c r="F76" s="319" t="n">
        <v>1188.17</v>
      </c>
      <c r="G76" s="319" t="n">
        <v>1252.38</v>
      </c>
      <c r="H76" s="218" t="n">
        <v>0.05404108839644162</v>
      </c>
      <c r="I76" s="218" t="n">
        <v>0.099371262806434</v>
      </c>
      <c r="J76" s="325" t="n">
        <v>10794.88</v>
      </c>
      <c r="K76" s="325" t="n">
        <v>12057.2</v>
      </c>
      <c r="L76" s="325" t="n">
        <v>12603.04</v>
      </c>
      <c r="M76" s="219" t="n">
        <v>0.04527087549348108</v>
      </c>
    </row>
    <row r="77" ht="15.75" customHeight="1">
      <c r="A77" s="159" t="inlineStr">
        <is>
          <t>EF-MS-2-1-1</t>
        </is>
      </c>
      <c r="B77" s="159" t="n"/>
      <c r="C77" s="160" t="n"/>
      <c r="D77" s="134" t="inlineStr">
        <is>
          <t>dont établissements pour adultes (hors CPOM)</t>
        </is>
      </c>
      <c r="E77" s="311" t="n">
        <v>183.49</v>
      </c>
      <c r="F77" s="311" t="n">
        <v>201.19</v>
      </c>
      <c r="G77" s="311" t="n">
        <v>160.45</v>
      </c>
      <c r="H77" s="265" t="n">
        <v>-0.2024951538346837</v>
      </c>
      <c r="I77" s="265" t="n">
        <v>0.07916576210306103</v>
      </c>
      <c r="J77" s="307" t="n">
        <v>1772.89</v>
      </c>
      <c r="K77" s="307" t="n">
        <v>2034.13</v>
      </c>
      <c r="L77" s="307" t="n">
        <v>2026.76</v>
      </c>
      <c r="M77" s="190" t="n">
        <v>-0.003623170593816579</v>
      </c>
    </row>
    <row r="78" ht="15.75" customHeight="1">
      <c r="A78" s="159" t="inlineStr">
        <is>
          <t>EF-MS-2-1-2</t>
        </is>
      </c>
      <c r="B78" s="159" t="n"/>
      <c r="C78" s="160" t="n"/>
      <c r="D78" s="134" t="inlineStr">
        <is>
          <t xml:space="preserve">dont établissements pour enfants (hors CPOM) </t>
        </is>
      </c>
      <c r="E78" s="311" t="n">
        <v>164.03</v>
      </c>
      <c r="F78" s="311" t="n">
        <v>173.14</v>
      </c>
      <c r="G78" s="311" t="n">
        <v>193.71</v>
      </c>
      <c r="H78" s="265" t="n">
        <v>0.1188055908513343</v>
      </c>
      <c r="I78" s="265" t="n">
        <v>0.09232815076785221</v>
      </c>
      <c r="J78" s="307" t="n">
        <v>1893.29</v>
      </c>
      <c r="K78" s="307" t="n">
        <v>2066.52</v>
      </c>
      <c r="L78" s="307" t="n">
        <v>2098.06</v>
      </c>
      <c r="M78" s="190" t="n">
        <v>0.01526237345876157</v>
      </c>
    </row>
    <row r="79" ht="15.75" customHeight="1">
      <c r="A79" s="159" t="inlineStr">
        <is>
          <t>EF-MS-2-1-3</t>
        </is>
      </c>
      <c r="B79" s="159" t="n"/>
      <c r="C79" s="160" t="n"/>
      <c r="D79" s="134" t="inlineStr">
        <is>
          <t>dont établissements sous CPOM (adultes et enfants)</t>
        </is>
      </c>
      <c r="E79" s="311" t="n">
        <v>707.16</v>
      </c>
      <c r="F79" s="311" t="n">
        <v>813.84</v>
      </c>
      <c r="G79" s="311" t="n">
        <v>898.23</v>
      </c>
      <c r="H79" s="265" t="n">
        <v>0.1036936007077558</v>
      </c>
      <c r="I79" s="265" t="n">
        <v>0.1059455876351404</v>
      </c>
      <c r="J79" s="307" t="n">
        <v>7128.7</v>
      </c>
      <c r="K79" s="307" t="n">
        <v>7956.55</v>
      </c>
      <c r="L79" s="307" t="n">
        <v>8478.219999999999</v>
      </c>
      <c r="M79" s="190" t="n">
        <v>0.0655648490866015</v>
      </c>
    </row>
    <row r="80" ht="34.5" customHeight="1">
      <c r="A80" s="159" t="inlineStr">
        <is>
          <t>EF-MS-2-2</t>
        </is>
      </c>
      <c r="B80" s="159" t="n"/>
      <c r="C80" s="160" t="n"/>
      <c r="D80" s="37" t="inlineStr">
        <is>
          <t xml:space="preserve">Subventions d'investissement aux établissements et services pour personnes handicapées </t>
        </is>
      </c>
      <c r="E80" s="319" t="n">
        <v>9.42</v>
      </c>
      <c r="F80" s="319" t="n">
        <v>2.32</v>
      </c>
      <c r="G80" s="319" t="n">
        <v>5.56</v>
      </c>
      <c r="H80" s="218" t="n">
        <v>1.396551724137931</v>
      </c>
      <c r="I80" s="218" t="n">
        <v>0.1224939413967834</v>
      </c>
      <c r="J80" s="324" t="n">
        <v>92.95</v>
      </c>
      <c r="K80" s="324" t="n">
        <v>23.4</v>
      </c>
      <c r="L80" s="324" t="n">
        <v>45.39</v>
      </c>
      <c r="M80" s="219" t="n">
        <v>0.9397435897435898</v>
      </c>
    </row>
    <row r="81" ht="15.75" customHeight="1">
      <c r="A81" s="159" t="inlineStr">
        <is>
          <t>EF-MS-2-2-1</t>
        </is>
      </c>
      <c r="B81" s="159" t="n"/>
      <c r="C81" s="160" t="n"/>
      <c r="D81" s="38" t="inlineStr">
        <is>
          <t>dont subventions d'investissement aux ESMS PH (PAI-CNSA)</t>
        </is>
      </c>
      <c r="E81" s="311" t="n">
        <v>9.42</v>
      </c>
      <c r="F81" s="311" t="n">
        <v>2.32</v>
      </c>
      <c r="G81" s="311" t="n">
        <v>5.56</v>
      </c>
      <c r="H81" s="265" t="n">
        <v>1.396551724137931</v>
      </c>
      <c r="I81" s="265" t="n">
        <v>0.1224939413967834</v>
      </c>
      <c r="J81" s="307" t="n">
        <v>92.95</v>
      </c>
      <c r="K81" s="307" t="n">
        <v>23.4</v>
      </c>
      <c r="L81" s="307" t="n">
        <v>45.39</v>
      </c>
      <c r="M81" s="190" t="n">
        <v>0.9397435897435898</v>
      </c>
    </row>
    <row r="82" ht="15.75" customHeight="1">
      <c r="A82" s="159" t="inlineStr">
        <is>
          <t>EF-MS-2-2-2</t>
        </is>
      </c>
      <c r="B82" s="159" t="n"/>
      <c r="C82" s="160" t="n"/>
      <c r="D82" s="38" t="inlineStr">
        <is>
          <t xml:space="preserve">dont subventions d'investissement de l'Etat (CPER/ hors CPER)   </t>
        </is>
      </c>
      <c r="E82" s="311" t="n">
        <v>0</v>
      </c>
      <c r="F82" s="311" t="n">
        <v>0</v>
      </c>
      <c r="G82" s="311" t="n">
        <v>0</v>
      </c>
      <c r="H82" s="265" t="inlineStr"/>
      <c r="I82" s="265" t="inlineStr"/>
      <c r="J82" s="307" t="n">
        <v>0</v>
      </c>
      <c r="K82" s="307" t="n">
        <v>0</v>
      </c>
      <c r="L82" s="307" t="n">
        <v>0</v>
      </c>
      <c r="M82" s="190" t="inlineStr"/>
    </row>
    <row r="83" ht="17.25" customHeight="1">
      <c r="A83" s="159" t="inlineStr">
        <is>
          <t>EF-MS-2-2-3</t>
        </is>
      </c>
      <c r="B83" s="159" t="n"/>
      <c r="C83" s="160" t="n"/>
      <c r="D83" s="38" t="inlineStr">
        <is>
          <t>dont PAI aux Etablissements et Services d'Aide par le Travail</t>
        </is>
      </c>
      <c r="E83" s="311" t="n">
        <v>0</v>
      </c>
      <c r="F83" s="311" t="n">
        <v>0</v>
      </c>
      <c r="G83" s="311" t="n">
        <v>0</v>
      </c>
      <c r="H83" s="265" t="inlineStr"/>
      <c r="I83" s="265" t="inlineStr"/>
      <c r="J83" s="307" t="n">
        <v>0</v>
      </c>
      <c r="K83" s="307" t="n">
        <v>0</v>
      </c>
      <c r="L83" s="307" t="n">
        <v>0</v>
      </c>
      <c r="M83" s="190" t="inlineStr"/>
    </row>
    <row r="84" ht="39" customHeight="1">
      <c r="A84" s="159" t="inlineStr">
        <is>
          <t>EF-MS-3</t>
        </is>
      </c>
      <c r="B84" s="159" t="n"/>
      <c r="C84" s="160" t="n"/>
      <c r="D84" s="22" t="inlineStr">
        <is>
          <t>Dotations aux établissements accueillant des personnes confrontées à des difficultés spécifiques</t>
        </is>
      </c>
      <c r="E84" s="270" t="n">
        <v>71.97</v>
      </c>
      <c r="F84" s="270" t="n">
        <v>79.43000000000001</v>
      </c>
      <c r="G84" s="270" t="n">
        <v>87.87</v>
      </c>
      <c r="H84" s="200" t="n">
        <v>0.1062570817071635</v>
      </c>
      <c r="I84" s="200" t="n">
        <v>0.09412961971076594</v>
      </c>
      <c r="J84" s="271" t="n">
        <v>732.64</v>
      </c>
      <c r="K84" s="271" t="n">
        <v>857.2</v>
      </c>
      <c r="L84" s="271" t="n">
        <v>933.5</v>
      </c>
      <c r="M84" s="201" t="n">
        <v>0.08901073261782542</v>
      </c>
    </row>
    <row r="85" ht="18" customHeight="1">
      <c r="A85" s="159" t="inlineStr">
        <is>
          <t>EF-MS-8</t>
        </is>
      </c>
      <c r="B85" s="159" t="n"/>
      <c r="C85" s="160" t="n"/>
      <c r="D85" s="22" t="inlineStr">
        <is>
          <t xml:space="preserve">Dépenses des instituts de jeunes sourds et jeunes aveugles conventionnés </t>
        </is>
      </c>
      <c r="E85" s="270" t="n">
        <v>0</v>
      </c>
      <c r="F85" s="270" t="n">
        <v>0</v>
      </c>
      <c r="G85" s="270" t="n">
        <v>0</v>
      </c>
      <c r="H85" s="200" t="inlineStr"/>
      <c r="I85" s="200" t="n">
        <v>0</v>
      </c>
      <c r="J85" s="271" t="n">
        <v>50.81</v>
      </c>
      <c r="K85" s="271" t="n">
        <v>54.54</v>
      </c>
      <c r="L85" s="271" t="n">
        <v>58.06</v>
      </c>
      <c r="M85" s="201" t="n">
        <v>0.0645397873120646</v>
      </c>
    </row>
    <row r="86" ht="18.75" customHeight="1">
      <c r="A86" s="159" t="inlineStr">
        <is>
          <t>EF-MS-4</t>
        </is>
      </c>
      <c r="B86" s="159" t="n"/>
      <c r="C86" s="160" t="n"/>
      <c r="D86" s="16" t="inlineStr">
        <is>
          <t xml:space="preserve">Dotations de fonctionnement aux Etablissements et Services d'Aide par le Travail </t>
        </is>
      </c>
      <c r="E86" s="267" t="n">
        <v>130.61</v>
      </c>
      <c r="F86" s="267" t="n">
        <v>148.34</v>
      </c>
      <c r="G86" s="267" t="n">
        <v>153.16</v>
      </c>
      <c r="H86" s="202" t="n">
        <v>0.03249292166644191</v>
      </c>
      <c r="I86" s="202" t="n">
        <v>0.0880974156327472</v>
      </c>
      <c r="J86" s="271" t="n">
        <v>1571.68</v>
      </c>
      <c r="K86" s="271" t="n">
        <v>1648.49</v>
      </c>
      <c r="L86" s="271" t="n">
        <v>1738.53</v>
      </c>
      <c r="M86" s="203" t="n">
        <v>0.0546196822546694</v>
      </c>
    </row>
    <row r="87" ht="18.75" customHeight="1">
      <c r="A87" s="162" t="inlineStr">
        <is>
          <t>EF-MS-5</t>
        </is>
      </c>
      <c r="B87" s="162" t="n"/>
      <c r="C87" s="160" t="n"/>
      <c r="D87" s="22" t="inlineStr">
        <is>
          <t xml:space="preserve">Subventions aux Groupes d'Entraide Mutuelle </t>
        </is>
      </c>
      <c r="E87" s="270" t="n">
        <v>3.66</v>
      </c>
      <c r="F87" s="270" t="n">
        <v>3.58</v>
      </c>
      <c r="G87" s="270" t="n">
        <v>4.57</v>
      </c>
      <c r="H87" s="200" t="n">
        <v>0.2765363128491621</v>
      </c>
      <c r="I87" s="200" t="n">
        <v>0.06534172147555048</v>
      </c>
      <c r="J87" s="271" t="n">
        <v>49.73</v>
      </c>
      <c r="K87" s="271" t="n">
        <v>55.31</v>
      </c>
      <c r="L87" s="271" t="n">
        <v>69.94</v>
      </c>
      <c r="M87" s="201" t="n">
        <v>0.2645091303561742</v>
      </c>
    </row>
    <row r="88" ht="18.75" customHeight="1">
      <c r="A88" s="162" t="inlineStr">
        <is>
          <t>EF-MS-6</t>
        </is>
      </c>
      <c r="B88" s="162" t="n"/>
      <c r="C88" s="160" t="n"/>
      <c r="D88" s="135" t="inlineStr">
        <is>
          <t>MAIA</t>
        </is>
      </c>
      <c r="E88" s="320" t="n">
        <v>10.27</v>
      </c>
      <c r="F88" s="320" t="n">
        <v>4.91</v>
      </c>
      <c r="G88" s="320" t="n">
        <v>0</v>
      </c>
      <c r="H88" s="220" t="n">
        <v>-1</v>
      </c>
      <c r="I88" s="220" t="n">
        <v>0</v>
      </c>
      <c r="J88" s="271" t="n">
        <v>59.27</v>
      </c>
      <c r="K88" s="271" t="n">
        <v>35.1</v>
      </c>
      <c r="L88" s="271" t="n">
        <v>7.92</v>
      </c>
      <c r="M88" s="212" t="n">
        <v>-0.7743589743589743</v>
      </c>
    </row>
    <row r="89" ht="18.75" customHeight="1">
      <c r="A89" s="162" t="inlineStr">
        <is>
          <t>EF-MS-7</t>
        </is>
      </c>
      <c r="B89" s="162" t="n"/>
      <c r="C89" s="160" t="n"/>
      <c r="D89" s="135" t="inlineStr">
        <is>
          <t>CREAI</t>
        </is>
      </c>
      <c r="E89" s="320" t="n">
        <v>0.12</v>
      </c>
      <c r="F89" s="320" t="n">
        <v>0.14</v>
      </c>
      <c r="G89" s="320" t="n">
        <v>0.15</v>
      </c>
      <c r="H89" s="220" t="n">
        <v>0.07142857142857129</v>
      </c>
      <c r="I89" s="220" t="n">
        <v>0.08196721311475409</v>
      </c>
      <c r="J89" s="271" t="n">
        <v>1.39</v>
      </c>
      <c r="K89" s="271" t="n">
        <v>1.64</v>
      </c>
      <c r="L89" s="271" t="n">
        <v>1.83</v>
      </c>
      <c r="M89" s="212" t="n">
        <v>0.1158536585365855</v>
      </c>
    </row>
    <row r="90" ht="18.75" customHeight="1">
      <c r="A90" s="162" t="inlineStr">
        <is>
          <t>EF-MS-10</t>
        </is>
      </c>
      <c r="B90" s="162" t="n"/>
      <c r="C90" s="160" t="n"/>
      <c r="D90" s="387" t="inlineStr">
        <is>
          <t>Prévention/ Coordination Parcours des personnes âgées et handicapées Parcours (FIR)</t>
        </is>
      </c>
      <c r="E90" s="320" t="n">
        <v>3.05</v>
      </c>
      <c r="F90" s="320" t="n">
        <v>3.41</v>
      </c>
      <c r="G90" s="320" t="n">
        <v>1.71</v>
      </c>
      <c r="H90" s="220" t="n">
        <v>-0.498533724340176</v>
      </c>
      <c r="I90" s="220" t="n">
        <v>0.0545280612244898</v>
      </c>
      <c r="J90" s="271" t="n">
        <v>36.89</v>
      </c>
      <c r="K90" s="271" t="n">
        <v>32.76</v>
      </c>
      <c r="L90" s="271" t="n">
        <v>31.36</v>
      </c>
      <c r="M90" s="212" t="n">
        <v>-0.04273504273504269</v>
      </c>
    </row>
    <row r="91" ht="39" customHeight="1">
      <c r="A91" s="162" t="inlineStr">
        <is>
          <t>EF-MS-9</t>
        </is>
      </c>
      <c r="B91" s="162" t="n"/>
      <c r="C91" s="160" t="n"/>
      <c r="D91" s="136" t="inlineStr">
        <is>
          <t>Formation prise en charge et accompagnement des personnes âgées et handicapées</t>
        </is>
      </c>
      <c r="E91" s="320" t="n">
        <v>1.12</v>
      </c>
      <c r="F91" s="320" t="n">
        <v>4.25</v>
      </c>
      <c r="G91" s="320" t="n">
        <v>2.77</v>
      </c>
      <c r="H91" s="220" t="n">
        <v>-0.348235294117647</v>
      </c>
      <c r="I91" s="220" t="n">
        <v>0.0841178256908594</v>
      </c>
      <c r="J91" s="271" t="n">
        <v>24.23</v>
      </c>
      <c r="K91" s="271" t="n">
        <v>40.4</v>
      </c>
      <c r="L91" s="271" t="n">
        <v>32.93</v>
      </c>
      <c r="M91" s="212" t="n">
        <v>-0.1849009900990099</v>
      </c>
    </row>
    <row r="92" ht="18.75" customHeight="1">
      <c r="A92" s="162" t="inlineStr">
        <is>
          <t>EF-MS-11</t>
        </is>
      </c>
      <c r="B92" s="162" t="n"/>
      <c r="C92" s="160" t="n"/>
      <c r="D92" s="136" t="inlineStr">
        <is>
          <t>Fonds d'urgence ESMS PA</t>
        </is>
      </c>
      <c r="E92" s="320" t="n">
        <v>0</v>
      </c>
      <c r="F92" s="320" t="n">
        <v>0</v>
      </c>
      <c r="G92" s="320" t="n">
        <v>10.14</v>
      </c>
      <c r="H92" s="220" t="inlineStr"/>
      <c r="I92" s="220" t="n">
        <v>0.1480508103372755</v>
      </c>
      <c r="J92" s="271" t="n">
        <v>0</v>
      </c>
      <c r="K92" s="271" t="n">
        <v>0</v>
      </c>
      <c r="L92" s="271" t="n">
        <v>68.48999999999999</v>
      </c>
      <c r="M92" s="212" t="inlineStr"/>
    </row>
    <row r="93" ht="18.75" customHeight="1">
      <c r="A93" s="163" t="inlineStr">
        <is>
          <t>EF-AP</t>
        </is>
      </c>
      <c r="B93" s="163" t="n"/>
      <c r="C93" s="163" t="n"/>
      <c r="D93" s="84" t="inlineStr">
        <is>
          <t>AUTRES PRESTATIONS AT-MP, invalidité, décès</t>
        </is>
      </c>
      <c r="E93" s="267" t="n">
        <v>981.6</v>
      </c>
      <c r="F93" s="267" t="n">
        <v>1032.08</v>
      </c>
      <c r="G93" s="267" t="n">
        <v>1099.89</v>
      </c>
      <c r="H93" s="202" t="n">
        <v>0.06570227114177213</v>
      </c>
      <c r="I93" s="202" t="n">
        <v>0.08823168427866995</v>
      </c>
      <c r="J93" s="268" t="n">
        <v>11366.42</v>
      </c>
      <c r="K93" s="268" t="n">
        <v>11949.08</v>
      </c>
      <c r="L93" s="268" t="n">
        <v>12465.93</v>
      </c>
      <c r="M93" s="203" t="n">
        <v>0.04325437606912</v>
      </c>
    </row>
    <row r="94" ht="15.75" customHeight="1">
      <c r="A94" s="164" t="inlineStr">
        <is>
          <t>EF-AP-1</t>
        </is>
      </c>
      <c r="B94" s="164" t="n"/>
      <c r="C94" s="164" t="n"/>
      <c r="D94" s="85" t="inlineStr">
        <is>
          <t>Pensions d'invalidité</t>
        </is>
      </c>
      <c r="E94" s="311" t="n">
        <v>669.8</v>
      </c>
      <c r="F94" s="311" t="n">
        <v>709.16</v>
      </c>
      <c r="G94" s="311" t="n">
        <v>761.8200000000001</v>
      </c>
      <c r="H94" s="265" t="n">
        <v>0.07425686727959852</v>
      </c>
      <c r="I94" s="265" t="n">
        <v>0.09762630022951446</v>
      </c>
      <c r="J94" s="307" t="n">
        <v>6968.5</v>
      </c>
      <c r="K94" s="307" t="n">
        <v>7428.79</v>
      </c>
      <c r="L94" s="307" t="n">
        <v>7803.43</v>
      </c>
      <c r="M94" s="190" t="n">
        <v>0.05043082386229794</v>
      </c>
    </row>
    <row r="95" ht="15.75" customHeight="1">
      <c r="A95" s="164" t="inlineStr">
        <is>
          <t>EF-AP-2</t>
        </is>
      </c>
      <c r="B95" s="164" t="n"/>
      <c r="C95" s="164" t="n"/>
      <c r="D95" s="85" t="inlineStr">
        <is>
          <t>Capital décès</t>
        </is>
      </c>
      <c r="E95" s="311" t="n">
        <v>8.039999999999999</v>
      </c>
      <c r="F95" s="311" t="n">
        <v>9.460000000000001</v>
      </c>
      <c r="G95" s="311" t="n">
        <v>11.36</v>
      </c>
      <c r="H95" s="265" t="n">
        <v>0.2008456659619449</v>
      </c>
      <c r="I95" s="265" t="n">
        <v>0.08203943092366578</v>
      </c>
      <c r="J95" s="307" t="n">
        <v>105.6</v>
      </c>
      <c r="K95" s="307" t="n">
        <v>127.2</v>
      </c>
      <c r="L95" s="307" t="n">
        <v>138.47</v>
      </c>
      <c r="M95" s="190" t="n">
        <v>0.08860062893081758</v>
      </c>
    </row>
    <row r="96" ht="15.75" customHeight="1">
      <c r="A96" s="164" t="inlineStr">
        <is>
          <t>EF-AP-3</t>
        </is>
      </c>
      <c r="B96" s="164" t="n"/>
      <c r="C96" s="164" t="n"/>
      <c r="D96" s="86" t="inlineStr">
        <is>
          <t>Prestations d'incapacité permanente de travail</t>
        </is>
      </c>
      <c r="E96" s="300" t="n">
        <v>303.77</v>
      </c>
      <c r="F96" s="300" t="n">
        <v>313.45</v>
      </c>
      <c r="G96" s="300" t="n">
        <v>326.72</v>
      </c>
      <c r="H96" s="263" t="n">
        <v>0.04233530068591494</v>
      </c>
      <c r="I96" s="263" t="n">
        <v>0.07221863643999611</v>
      </c>
      <c r="J96" s="308" t="n">
        <v>4292.31</v>
      </c>
      <c r="K96" s="308" t="n">
        <v>4393.09</v>
      </c>
      <c r="L96" s="308" t="n">
        <v>4524.04</v>
      </c>
      <c r="M96" s="329" t="n">
        <v>0.02980817602188888</v>
      </c>
    </row>
    <row r="97" ht="18.75" customHeight="1">
      <c r="A97" s="197" t="inlineStr">
        <is>
          <t>EF-AD</t>
        </is>
      </c>
      <c r="B97" s="197" t="n"/>
      <c r="C97" s="198" t="n"/>
      <c r="D97" s="92" t="inlineStr">
        <is>
          <t xml:space="preserve">AUTRES DEPENSES SANITAIRES et MEDICO-SOCIALES </t>
        </is>
      </c>
      <c r="E97" s="267" t="n">
        <v>116.35</v>
      </c>
      <c r="F97" s="267" t="n">
        <v>119.67</v>
      </c>
      <c r="G97" s="267" t="n">
        <v>129.45</v>
      </c>
      <c r="H97" s="202" t="n">
        <v>0.08172474304336916</v>
      </c>
      <c r="I97" s="202" t="n">
        <v>0.0622777940815649</v>
      </c>
      <c r="J97" s="268" t="n">
        <v>2031.46</v>
      </c>
      <c r="K97" s="268" t="n">
        <v>1941.89</v>
      </c>
      <c r="L97" s="268" t="n">
        <v>2078.59</v>
      </c>
      <c r="M97" s="203" t="n">
        <v>0.0703953365020676</v>
      </c>
    </row>
    <row r="98" ht="15.75" customHeight="1">
      <c r="A98" s="165" t="inlineStr">
        <is>
          <t>EF-AD-1</t>
        </is>
      </c>
      <c r="B98" s="165" t="inlineStr">
        <is>
          <t>EF-AD-6</t>
        </is>
      </c>
      <c r="C98" s="166" t="n"/>
      <c r="D98" s="93" t="inlineStr">
        <is>
          <t>dont autres dépenses de santé</t>
        </is>
      </c>
      <c r="E98" s="311" t="n">
        <v>4.43</v>
      </c>
      <c r="F98" s="311" t="n">
        <v>2.93</v>
      </c>
      <c r="G98" s="311" t="n">
        <v>4.87</v>
      </c>
      <c r="H98" s="265" t="n">
        <v>0.6621160409556314</v>
      </c>
      <c r="I98" s="265" t="n">
        <v>0.07224447411363299</v>
      </c>
      <c r="J98" s="307" t="n">
        <v>268.97</v>
      </c>
      <c r="K98" s="307" t="n">
        <v>117.11</v>
      </c>
      <c r="L98" s="307" t="n">
        <v>67.41</v>
      </c>
      <c r="M98" s="190" t="n">
        <v>-0.4243873281530186</v>
      </c>
    </row>
    <row r="99" ht="15.75" customHeight="1">
      <c r="A99" s="165" t="inlineStr">
        <is>
          <t>EF-AD-3</t>
        </is>
      </c>
      <c r="B99" s="165" t="n"/>
      <c r="C99" s="166" t="n"/>
      <c r="D99" s="93" t="inlineStr">
        <is>
          <t>dont dépenses AME et soins urgents</t>
        </is>
      </c>
      <c r="E99" s="311" t="n">
        <v>44.38</v>
      </c>
      <c r="F99" s="311" t="n">
        <v>45.87</v>
      </c>
      <c r="G99" s="311" t="n">
        <v>52.46</v>
      </c>
      <c r="H99" s="265" t="n">
        <v>0.143666884674079</v>
      </c>
      <c r="I99" s="265" t="n">
        <v>0.0436544590625026</v>
      </c>
      <c r="J99" s="307" t="n">
        <v>990.77</v>
      </c>
      <c r="K99" s="307" t="n">
        <v>1054.43</v>
      </c>
      <c r="L99" s="307" t="n">
        <v>1201.71</v>
      </c>
      <c r="M99" s="190" t="n">
        <v>0.1396773612283413</v>
      </c>
    </row>
    <row r="100" ht="15.75" customHeight="1">
      <c r="A100" s="165" t="inlineStr">
        <is>
          <t>EF-AD-4</t>
        </is>
      </c>
      <c r="B100" s="165" t="n"/>
      <c r="C100" s="166" t="n"/>
      <c r="D100" s="93" t="inlineStr">
        <is>
          <t>dont dépenses (Etat) d'organisation des concours paramédicaux</t>
        </is>
      </c>
      <c r="E100" s="311" t="n">
        <v>0.07000000000000001</v>
      </c>
      <c r="F100" s="311" t="n">
        <v>0.05</v>
      </c>
      <c r="G100" s="311" t="n">
        <v>0.05</v>
      </c>
      <c r="H100" s="265" t="n">
        <v>0</v>
      </c>
      <c r="I100" s="265" t="n">
        <v>0.05617977528089888</v>
      </c>
      <c r="J100" s="307" t="n">
        <v>1.23</v>
      </c>
      <c r="K100" s="307" t="n">
        <v>0.89</v>
      </c>
      <c r="L100" s="307" t="n">
        <v>0.89</v>
      </c>
      <c r="M100" s="190" t="n">
        <v>0</v>
      </c>
    </row>
    <row r="101" ht="16.5" customHeight="1" thickBot="1">
      <c r="A101" s="166" t="inlineStr">
        <is>
          <t>EF-AD-5</t>
        </is>
      </c>
      <c r="B101" s="166" t="n"/>
      <c r="C101" s="166" t="n"/>
      <c r="D101" s="137" t="inlineStr">
        <is>
          <t>dont dépenses de personnel, de fonctionnement et d'investissement des ARS</t>
        </is>
      </c>
      <c r="E101" s="327" t="n">
        <v>67.45999999999999</v>
      </c>
      <c r="F101" s="327" t="n">
        <v>70.81999999999999</v>
      </c>
      <c r="G101" s="327" t="n">
        <v>72.06999999999999</v>
      </c>
      <c r="H101" s="265" t="n">
        <v>0.01765038124823496</v>
      </c>
      <c r="I101" s="265" t="n">
        <v>0.08913266631213128</v>
      </c>
      <c r="J101" s="328" t="n">
        <v>770.42</v>
      </c>
      <c r="K101" s="328" t="n">
        <v>769.45</v>
      </c>
      <c r="L101" s="328" t="n">
        <v>808.5700000000001</v>
      </c>
      <c r="M101" s="190" t="n">
        <v>0.05084151016960167</v>
      </c>
    </row>
    <row r="102" ht="27.75" customHeight="1" thickBot="1" thickTop="1">
      <c r="C102" s="260" t="n"/>
      <c r="D102" s="259" t="inlineStr">
        <is>
          <t>TOTAL</t>
        </is>
      </c>
      <c r="E102" s="321">
        <f>SUM(E97,E93,E66,E53,E19,E5)</f>
        <v/>
      </c>
      <c r="F102" s="313">
        <f>SUM(F97,F93,F66,F53,F19,F5)</f>
        <v/>
      </c>
      <c r="G102" s="313">
        <f>SUM(G97,G93,G66,G53,G19,G5)</f>
        <v/>
      </c>
      <c r="H102" s="223">
        <f>IF(AND(COUNT(G102),COUNT(F102),(F102&gt;0)),(G102-F102)/F102,"")</f>
        <v/>
      </c>
      <c r="I102" s="222">
        <f>IF(AND(COUNT(G102),COUNT(L102),(L102&gt;0)),(G102)/L102,"")</f>
        <v/>
      </c>
      <c r="J102" s="326">
        <f>SUM(J97,J93,J66,J53,J19,J5)</f>
        <v/>
      </c>
      <c r="K102" s="315">
        <f>SUM(K97,K93,K66,K53,K19,K5)</f>
        <v/>
      </c>
      <c r="L102" s="315">
        <f>SUM(L97,L93,L66,L53,L19,L5)</f>
        <v/>
      </c>
      <c r="M102" s="223">
        <f>IF(AND(COUNT(L102),COUNT(K102),(K102&gt;0)),(L102-K102)/K102,"")</f>
        <v/>
      </c>
    </row>
    <row r="103" ht="15.75" customHeight="1" thickTop="1">
      <c r="D103" s="83" t="n"/>
    </row>
    <row r="104">
      <c r="D104" s="83" t="n"/>
    </row>
    <row r="105">
      <c r="D105" s="510" t="n"/>
      <c r="E105" s="514" t="n"/>
      <c r="L105" s="507" t="inlineStr">
        <is>
          <t>Etat Financier</t>
        </is>
      </c>
    </row>
  </sheetData>
  <mergeCells count="2">
    <mergeCell ref="D2:M2"/>
    <mergeCell ref="D1:M1"/>
  </mergeCells>
  <printOptions horizontalCentered="1"/>
  <pageMargins left="0.3937007874015748" right="0.3937007874015748" top="0.7874015748031497" bottom="0.7874015748031497" header="0.5118110236220472" footer="0.5118110236220472"/>
  <pageSetup orientation="portrait" paperSize="8" scale="48"/>
  <headerFooter alignWithMargins="0">
    <oddHeader/>
    <oddFooter>&amp;C&amp;"Calibri"&amp;10 &amp;K000000_x000d_# C1 - Public</oddFooter>
    <evenHeader/>
    <evenFooter/>
    <firstHeader/>
    <firstFooter/>
  </headerFooter>
  <colBreaks count="1" manualBreakCount="1">
    <brk id="3" min="0" max="1048575" man="1"/>
  </colBreaks>
</worksheet>
</file>

<file path=xl/worksheets/sheet3.xml><?xml version="1.0" encoding="utf-8"?>
<worksheet xmlns="http://schemas.openxmlformats.org/spreadsheetml/2006/main">
  <sheetPr>
    <outlinePr summaryBelow="1" summaryRight="1"/>
    <pageSetUpPr fitToPage="1"/>
  </sheetPr>
  <dimension ref="A1:G49"/>
  <sheetViews>
    <sheetView showGridLines="0" tabSelected="1" topLeftCell="A29" zoomScale="70" zoomScaleNormal="55" zoomScaleSheetLayoutView="70" workbookViewId="0">
      <selection activeCell="A26" sqref="A26:XFD26"/>
    </sheetView>
  </sheetViews>
  <sheetFormatPr baseColWidth="10" defaultRowHeight="15.75"/>
  <cols>
    <col outlineLevel="1" width="14.140625" customWidth="1" style="139" min="1" max="1"/>
    <col outlineLevel="1" width="12.7109375" customWidth="1" style="139" min="2" max="2"/>
    <col outlineLevel="1" width="20.85546875" customWidth="1" style="1" min="3" max="3"/>
    <col width="151.28515625" customWidth="1" style="12" min="4" max="4"/>
    <col width="29" customWidth="1" style="36" min="5" max="5"/>
    <col width="14.7109375" customWidth="1" style="507" min="6" max="6"/>
    <col width="16.140625" customWidth="1" style="1" min="7" max="7"/>
    <col width="11.42578125" customWidth="1" style="1" min="8" max="16384"/>
  </cols>
  <sheetData>
    <row r="1" ht="32.25" customHeight="1">
      <c r="D1" s="427">
        <f>"ARS - ETAT FINANCIER REGIONAL RELATIF AUX DEPENSES  2023"</f>
        <v/>
      </c>
    </row>
    <row r="2" ht="9.75" customHeight="1">
      <c r="D2" s="427" t="n"/>
    </row>
    <row r="3" ht="26.25" customHeight="1">
      <c r="D3" s="428" t="inlineStr">
        <is>
          <t>REPARTITION DES DEPENSES PAR FINANCEUR</t>
        </is>
      </c>
    </row>
    <row r="4" ht="24.75" customHeight="1">
      <c r="D4" s="95">
        <f>"ARS - ETAT FINANCIER REGIONAL RELATIF AUX DEPENSES 2023"</f>
        <v/>
      </c>
      <c r="E4" s="95" t="n"/>
      <c r="F4" s="95" t="n"/>
      <c r="G4" s="95" t="n"/>
    </row>
    <row r="5" ht="75" customHeight="1">
      <c r="D5" s="5" t="n"/>
      <c r="E5" s="515">
        <f>"Réalisé année 2023 (M€)"</f>
        <v/>
      </c>
      <c r="F5" s="512" t="inlineStr">
        <is>
          <t>Part dans dépenses nationales</t>
        </is>
      </c>
      <c r="G5" s="516">
        <f>"Réalisé National année 2023 (M€)"</f>
        <v/>
      </c>
    </row>
    <row r="6" ht="37.5" customFormat="1" customHeight="1" s="138">
      <c r="A6" s="140" t="inlineStr">
        <is>
          <t>EF-AM</t>
        </is>
      </c>
      <c r="B6" s="140" t="n"/>
      <c r="C6" s="25" t="n"/>
      <c r="D6" s="40" t="inlineStr">
        <is>
          <t>DEPENSES DES REGIMES D'ASSURANCE MALADIE (hors contribution aux dépenses des ESMS pour personnes âgées et handicapées)</t>
        </is>
      </c>
      <c r="E6" s="297" t="n">
        <v>21648.8</v>
      </c>
      <c r="F6" s="204" t="n">
        <v>0.09311498458420715</v>
      </c>
      <c r="G6" s="305" t="n">
        <v>232495.34</v>
      </c>
    </row>
    <row r="7" ht="18.75" customFormat="1" customHeight="1" s="138">
      <c r="A7" s="140" t="inlineStr">
        <is>
          <t>EF-AM-1</t>
        </is>
      </c>
      <c r="B7" s="140" t="n"/>
      <c r="C7" s="25" t="n"/>
      <c r="D7" s="41" t="inlineStr">
        <is>
          <t>au titre de dépenses ONDAM de la branche maladie, maternité, invalidité et décès (hors FIR)</t>
        </is>
      </c>
      <c r="E7" s="298" t="n">
        <v>20021.04</v>
      </c>
      <c r="F7" s="262" t="n">
        <v>0.09341486039379737</v>
      </c>
      <c r="G7" s="306" t="n">
        <v>214323.93</v>
      </c>
    </row>
    <row r="8">
      <c r="A8" s="141" t="inlineStr">
        <is>
          <t>EF-AM-1-1</t>
        </is>
      </c>
      <c r="B8" s="141" t="n"/>
      <c r="C8" s="26" t="n"/>
      <c r="D8" s="42" t="inlineStr">
        <is>
          <t>au titre de dépenses relevant de l'objectif national de dépenses de soins de ville</t>
        </is>
      </c>
      <c r="E8" s="311" t="n">
        <v>10606.08</v>
      </c>
      <c r="F8" s="265" t="n">
        <v>0.099842189153865</v>
      </c>
      <c r="G8" s="307" t="n">
        <v>106228.44</v>
      </c>
    </row>
    <row r="9">
      <c r="A9" s="141" t="inlineStr">
        <is>
          <t>EF-AM-1-2</t>
        </is>
      </c>
      <c r="B9" s="141" t="n"/>
      <c r="C9" s="26" t="n"/>
      <c r="D9" s="42" t="inlineStr">
        <is>
          <t>au titre de dépenses relevant de l'objectif national de dépenses relatives aux établissements de santé tarifés à l'activité</t>
        </is>
      </c>
      <c r="E9" s="311" t="n">
        <v>7131.56</v>
      </c>
      <c r="F9" s="265" t="n">
        <v>0.08690259764868397</v>
      </c>
      <c r="G9" s="307" t="n">
        <v>82063.83</v>
      </c>
    </row>
    <row r="10">
      <c r="A10" s="141" t="inlineStr">
        <is>
          <t>EF-AM-1-2-1</t>
        </is>
      </c>
      <c r="B10" s="141" t="n"/>
      <c r="C10" s="26" t="n"/>
      <c r="D10" s="63" t="inlineStr">
        <is>
          <t>au titre des dépenses liées aux activités de médecine, chirurgie, obstétrique et odontologie (MCO)</t>
        </is>
      </c>
      <c r="E10" s="311" t="n">
        <v>6190.81</v>
      </c>
      <c r="F10" s="265" t="n">
        <v>0.08753524105026848</v>
      </c>
      <c r="G10" s="307" t="n">
        <v>70723.63</v>
      </c>
    </row>
    <row r="11">
      <c r="A11" s="141" t="inlineStr">
        <is>
          <t>EF-AM-1-2-2</t>
        </is>
      </c>
      <c r="B11" s="141" t="n"/>
      <c r="C11" s="26" t="n"/>
      <c r="D11" s="63" t="inlineStr">
        <is>
          <t>au titre des dépenses des missions d'intérêt général et d'aides à la contractualisation (MIGAC)</t>
        </is>
      </c>
      <c r="E11" s="311" t="n">
        <v>940.75</v>
      </c>
      <c r="F11" s="265" t="n">
        <v>0.08295709070386766</v>
      </c>
      <c r="G11" s="307" t="n">
        <v>11340.2</v>
      </c>
    </row>
    <row r="12">
      <c r="A12" s="141" t="inlineStr">
        <is>
          <t>EF-AM-1-4</t>
        </is>
      </c>
      <c r="B12" s="141" t="n"/>
      <c r="C12" s="26" t="n"/>
      <c r="D12" s="42" t="inlineStr">
        <is>
          <t>au titre des autres dépenses relatives aux établissements de santé</t>
        </is>
      </c>
      <c r="E12" s="311" t="n">
        <v>2195.53</v>
      </c>
      <c r="F12" s="265" t="n">
        <v>0.08762663382226106</v>
      </c>
      <c r="G12" s="307" t="n">
        <v>25055.51</v>
      </c>
    </row>
    <row r="13">
      <c r="A13" s="141" t="inlineStr">
        <is>
          <t>EF-AM-1-3</t>
        </is>
      </c>
      <c r="B13" s="141" t="n"/>
      <c r="C13" s="26" t="n"/>
      <c r="D13" s="42" t="inlineStr">
        <is>
          <t xml:space="preserve">au titre de l'ONDAM "spécifique" (dotation régionale pour les ESMS accueillant des personnes confrontées à des difficultés spécifiques) </t>
        </is>
      </c>
      <c r="E13" s="311" t="n">
        <v>87.87</v>
      </c>
      <c r="F13" s="265" t="n">
        <v>0.09412961971076594</v>
      </c>
      <c r="G13" s="307" t="n">
        <v>933.5</v>
      </c>
    </row>
    <row r="14">
      <c r="A14" s="141" t="inlineStr">
        <is>
          <t>EF-AM-1-5</t>
        </is>
      </c>
      <c r="B14" s="141" t="n"/>
      <c r="C14" s="26" t="n"/>
      <c r="D14" s="42" t="inlineStr">
        <is>
          <t>au titre de l'ONDAM "conventionnel" (instituts de jeunes sourds et aveugles)</t>
        </is>
      </c>
      <c r="E14" s="311" t="n">
        <v>0</v>
      </c>
      <c r="F14" s="265" t="n">
        <v>0</v>
      </c>
      <c r="G14" s="307" t="n">
        <v>42.65</v>
      </c>
    </row>
    <row r="15" ht="18.75" customFormat="1" customHeight="1" s="138">
      <c r="A15" s="140" t="inlineStr">
        <is>
          <t>EF-AM-2</t>
        </is>
      </c>
      <c r="B15" s="140" t="n"/>
      <c r="C15" s="25" t="n"/>
      <c r="D15" s="41" t="inlineStr">
        <is>
          <t>au titre des dépenses hors ONDAM</t>
        </is>
      </c>
      <c r="E15" s="298" t="n">
        <v>1550.95</v>
      </c>
      <c r="F15" s="262" t="n">
        <v>0.09071570034661416</v>
      </c>
      <c r="G15" s="306" t="n">
        <v>17096.82</v>
      </c>
    </row>
    <row r="16" customFormat="1" s="18">
      <c r="A16" s="141" t="inlineStr">
        <is>
          <t>EF-AM-2-1</t>
        </is>
      </c>
      <c r="B16" s="141" t="n"/>
      <c r="C16" s="26" t="n"/>
      <c r="D16" s="42" t="inlineStr">
        <is>
          <t>dont indemnités journalières de maternité</t>
        </is>
      </c>
      <c r="E16" s="311" t="n">
        <v>150.99</v>
      </c>
      <c r="F16" s="265" t="n">
        <v>0.08070404241786083</v>
      </c>
      <c r="G16" s="307" t="n">
        <v>1870.91</v>
      </c>
    </row>
    <row r="17" customFormat="1" s="18">
      <c r="A17" s="141" t="inlineStr">
        <is>
          <t>EF-AM-2-2</t>
        </is>
      </c>
      <c r="B17" s="141" t="n"/>
      <c r="C17" s="26" t="n"/>
      <c r="D17" s="42" t="inlineStr">
        <is>
          <t>dont pensions d'invalidité</t>
        </is>
      </c>
      <c r="E17" s="311" t="n">
        <v>761.8200000000001</v>
      </c>
      <c r="F17" s="265" t="n">
        <v>0.09762630022951446</v>
      </c>
      <c r="G17" s="307" t="n">
        <v>7803.43</v>
      </c>
    </row>
    <row r="18" customFormat="1" s="18">
      <c r="A18" s="141" t="inlineStr">
        <is>
          <t>EF-AM-2-3</t>
        </is>
      </c>
      <c r="B18" s="141" t="n"/>
      <c r="C18" s="26" t="n"/>
      <c r="D18" s="42" t="inlineStr">
        <is>
          <t>dont prestations d'incapacité permanente de travail</t>
        </is>
      </c>
      <c r="E18" s="311" t="n">
        <v>326.72</v>
      </c>
      <c r="F18" s="265" t="n">
        <v>0.07221863643999611</v>
      </c>
      <c r="G18" s="307" t="n">
        <v>4524.04</v>
      </c>
    </row>
    <row r="19" customFormat="1" s="18">
      <c r="A19" s="141" t="inlineStr">
        <is>
          <t>EF-AM-2-4</t>
        </is>
      </c>
      <c r="B19" s="141" t="n"/>
      <c r="C19" s="26" t="n"/>
      <c r="D19" s="42" t="inlineStr">
        <is>
          <t>dont capital décès</t>
        </is>
      </c>
      <c r="E19" s="311" t="n">
        <v>11.36</v>
      </c>
      <c r="F19" s="265" t="n">
        <v>0.08203943092366578</v>
      </c>
      <c r="G19" s="307" t="n">
        <v>138.47</v>
      </c>
    </row>
    <row r="20" customFormat="1" s="18">
      <c r="A20" s="141" t="inlineStr">
        <is>
          <t>EF-AM-2-5</t>
        </is>
      </c>
      <c r="B20" s="141" t="n"/>
      <c r="C20" s="26" t="n"/>
      <c r="D20" s="42" t="inlineStr">
        <is>
          <t>autres dépenses de santé</t>
        </is>
      </c>
      <c r="E20" s="311" t="n">
        <v>279.88</v>
      </c>
      <c r="F20" s="265" t="n">
        <v>0.1128248127514452</v>
      </c>
      <c r="G20" s="307" t="n">
        <v>2480.66</v>
      </c>
    </row>
    <row r="21" customFormat="1" s="18">
      <c r="A21" s="141" t="inlineStr">
        <is>
          <t>EF-AM-2-6</t>
        </is>
      </c>
      <c r="B21" s="141" t="n"/>
      <c r="C21" s="26" t="n"/>
      <c r="D21" s="77" t="inlineStr">
        <is>
          <t>dont dépenses des ROBAM au titre des agents transférés et des dépenses de fonctionnement des ARS</t>
        </is>
      </c>
      <c r="E21" s="311" t="n">
        <v>16</v>
      </c>
      <c r="F21" s="265" t="n">
        <v>0.09301784779954654</v>
      </c>
      <c r="G21" s="307" t="n">
        <v>172.01</v>
      </c>
    </row>
    <row r="22" customFormat="1" s="18">
      <c r="A22" s="141" t="inlineStr">
        <is>
          <t>EF-AM-2-7</t>
        </is>
      </c>
      <c r="B22" s="141" t="n"/>
      <c r="C22" s="26" t="n"/>
      <c r="D22" s="87" t="inlineStr">
        <is>
          <t>dont dépenses AME et soins financés par l'assurance maladie</t>
        </is>
      </c>
      <c r="E22" s="300" t="n">
        <v>4.18</v>
      </c>
      <c r="F22" s="263" t="n">
        <v>0.03895256732830118</v>
      </c>
      <c r="G22" s="308" t="n">
        <v>107.31</v>
      </c>
    </row>
    <row r="23" ht="18.75" customFormat="1" customHeight="1" s="138">
      <c r="A23" s="140" t="inlineStr">
        <is>
          <t>EF-AM-3</t>
        </is>
      </c>
      <c r="B23" s="140" t="n"/>
      <c r="C23" s="25" t="n"/>
      <c r="D23" s="71" t="inlineStr">
        <is>
          <t>au titre des fonds d'assurance maladie (hors FIR)</t>
        </is>
      </c>
      <c r="E23" s="298" t="n">
        <v>76.81</v>
      </c>
      <c r="F23" s="262" t="n">
        <v>0.07147908950473675</v>
      </c>
      <c r="G23" s="306" t="n">
        <v>1074.58</v>
      </c>
    </row>
    <row r="24">
      <c r="A24" s="141" t="inlineStr">
        <is>
          <t>EF-AM-3-1</t>
        </is>
      </c>
      <c r="B24" s="141" t="n"/>
      <c r="C24" s="26" t="n"/>
      <c r="D24" s="42" t="inlineStr">
        <is>
          <t>dont au titre des fonds de prévention, d’éducation et d’information sanitaires (hors ONDAM)</t>
        </is>
      </c>
      <c r="E24" s="311" t="n">
        <v>30.98</v>
      </c>
      <c r="F24" s="265" t="n">
        <v>0.08330196289325088</v>
      </c>
      <c r="G24" s="307" t="n">
        <v>371.9</v>
      </c>
    </row>
    <row r="25">
      <c r="A25" s="141" t="inlineStr">
        <is>
          <t>EF-AM-3-2</t>
        </is>
      </c>
      <c r="B25" s="141" t="n"/>
      <c r="C25" s="26" t="n"/>
      <c r="D25" s="42" t="inlineStr">
        <is>
          <t>dont paiements aux établissements au titre du FMESPP (périmètre ONDAM)</t>
        </is>
      </c>
      <c r="E25" s="311" t="n">
        <v>45.83</v>
      </c>
      <c r="F25" s="265" t="n">
        <v>0.06522079437589832</v>
      </c>
      <c r="G25" s="307" t="n">
        <v>702.6900000000001</v>
      </c>
    </row>
    <row r="26" ht="18.75" customHeight="1">
      <c r="A26" s="140" t="inlineStr">
        <is>
          <t>EF-FIR</t>
        </is>
      </c>
      <c r="B26" s="140" t="n"/>
      <c r="C26" s="132" t="n"/>
      <c r="D26" s="351" t="inlineStr">
        <is>
          <t>FONDS D'INTERVENTION REGIONAL (FIR)</t>
        </is>
      </c>
      <c r="E26" s="309" t="n">
        <v>446.63</v>
      </c>
      <c r="F26" s="104" t="n">
        <v>0.08410335016166116</v>
      </c>
      <c r="G26" s="305" t="n">
        <v>5310.49</v>
      </c>
    </row>
    <row r="27">
      <c r="A27" s="141" t="inlineStr">
        <is>
          <t>EF-FIR-1</t>
        </is>
      </c>
      <c r="B27" s="142" t="n"/>
      <c r="C27" s="124" t="n"/>
      <c r="D27" s="353" t="inlineStr">
        <is>
          <t>au titre de la mission 1 : Promotion de la santé, prévention des maladies, des traumatismes, du handicap et de la perte d’autonomie</t>
        </is>
      </c>
      <c r="E27" s="311" t="n">
        <v>79.14</v>
      </c>
      <c r="F27" s="265" t="n">
        <v>0.08461275285463798</v>
      </c>
      <c r="G27" s="307" t="n">
        <v>935.3200000000001</v>
      </c>
    </row>
    <row r="28" ht="31.5" customHeight="1">
      <c r="A28" s="141" t="inlineStr">
        <is>
          <t>EF-FIR-2</t>
        </is>
      </c>
      <c r="B28" s="142" t="n"/>
      <c r="C28" s="124" t="n"/>
      <c r="D28" s="353" t="inlineStr">
        <is>
          <t>au titre de la mission 2 :  Organisation et  promotion de parcours de santé coordonnés ainsi que la qualité et la sécurité de l’offre sanitaire et médico-sociale</t>
        </is>
      </c>
      <c r="E28" s="311" t="n">
        <v>159.92</v>
      </c>
      <c r="F28" s="265" t="n">
        <v>0.08275076970841634</v>
      </c>
      <c r="G28" s="307" t="n">
        <v>1932.55</v>
      </c>
    </row>
    <row r="29">
      <c r="A29" s="141" t="inlineStr">
        <is>
          <t>EF-FIR-3</t>
        </is>
      </c>
      <c r="B29" s="142" t="n"/>
      <c r="C29" s="124" t="n"/>
      <c r="D29" s="353" t="inlineStr">
        <is>
          <t>au titre de la mission 3 : Permanence des soins et répartition des professionnels et des structures de santé sur le territoire</t>
        </is>
      </c>
      <c r="E29" s="311" t="n">
        <v>93.06</v>
      </c>
      <c r="F29" s="265" t="n">
        <v>0.08271044234888413</v>
      </c>
      <c r="G29" s="307" t="n">
        <v>1125.13</v>
      </c>
    </row>
    <row r="30">
      <c r="A30" s="141" t="inlineStr">
        <is>
          <t>EF-FIR-4</t>
        </is>
      </c>
      <c r="B30" s="142" t="n"/>
      <c r="C30" s="124" t="n"/>
      <c r="D30" s="353" t="inlineStr">
        <is>
          <t>au titre de la mission 4 : Efficience des structures sanitaires et médico-sociales et amélioration des conditions de travail de leurs personnels</t>
        </is>
      </c>
      <c r="E30" s="311" t="n">
        <v>113.85</v>
      </c>
      <c r="F30" s="265" t="n">
        <v>0.0867085040593441</v>
      </c>
      <c r="G30" s="307" t="n">
        <v>1313.02</v>
      </c>
    </row>
    <row r="31">
      <c r="A31" s="141" t="inlineStr">
        <is>
          <t>EF-FIR-5</t>
        </is>
      </c>
      <c r="B31" s="142" t="n"/>
      <c r="C31" s="124" t="n"/>
      <c r="D31" s="353" t="inlineStr">
        <is>
          <t>au titre de la mission 5 : Développement de la démocratie sanitaire</t>
        </is>
      </c>
      <c r="E31" s="311" t="n">
        <v>0.66</v>
      </c>
      <c r="F31" s="265" t="n">
        <v>0.1476510067114094</v>
      </c>
      <c r="G31" s="307" t="n">
        <v>4.47</v>
      </c>
    </row>
    <row r="32" ht="37.5" customHeight="1">
      <c r="A32" s="140" t="inlineStr">
        <is>
          <t>EF-AM-CNSA</t>
        </is>
      </c>
      <c r="B32" s="140" t="n"/>
      <c r="C32" s="25" t="n"/>
      <c r="D32" s="64" t="inlineStr">
        <is>
          <t>DEPENSES DES REGIMES D'ASSURANCE MALADIE ET DE LA CAISSE NATIONALE DE SOLIDARITE POUR L'AUTONOMIE (décaissements)</t>
        </is>
      </c>
      <c r="E32" s="304" t="n">
        <v>2955.4</v>
      </c>
      <c r="F32" s="104" t="n">
        <v>0.09939346244326848</v>
      </c>
      <c r="G32" s="305" t="n">
        <v>29734.35</v>
      </c>
    </row>
    <row r="33">
      <c r="A33" s="141" t="inlineStr">
        <is>
          <t>EF-AM-CNSA-1</t>
        </is>
      </c>
      <c r="B33" s="141" t="n"/>
      <c r="C33" s="26" t="n"/>
      <c r="D33" s="44" t="inlineStr">
        <is>
          <t>au titre de l'objectif global de dépenses en établissements et services pour personnes âgées</t>
        </is>
      </c>
      <c r="E33" s="310" t="n">
        <v>1549.86</v>
      </c>
      <c r="F33" s="264" t="n">
        <v>0.1006874651622384</v>
      </c>
      <c r="G33" s="314" t="n">
        <v>15392.78</v>
      </c>
    </row>
    <row r="34">
      <c r="A34" s="141" t="inlineStr">
        <is>
          <t>EF-AM-CNSA-2</t>
        </is>
      </c>
      <c r="B34" s="141" t="n"/>
      <c r="C34" s="26" t="n"/>
      <c r="D34" s="45" t="inlineStr">
        <is>
          <t>au titre de l'objectif global de dépenses en établissements et services pour personnes handicapées</t>
        </is>
      </c>
      <c r="E34" s="300" t="n">
        <v>1405.54</v>
      </c>
      <c r="F34" s="263" t="n">
        <v>0.09800461176844655</v>
      </c>
      <c r="G34" s="308" t="n">
        <v>14341.57</v>
      </c>
    </row>
    <row r="35" ht="18.75" customHeight="1">
      <c r="A35" s="143" t="inlineStr">
        <is>
          <t>EF-CNSA</t>
        </is>
      </c>
      <c r="B35" s="143" t="n"/>
      <c r="C35" s="25" t="n"/>
      <c r="D35" s="40" t="inlineStr">
        <is>
          <t>AUTRES DEPENSES DE LA CAISSE NATIONALE DE SOLIDARITE POUR L'AUTONOMIE</t>
        </is>
      </c>
      <c r="E35" s="304" t="n">
        <v>32.38</v>
      </c>
      <c r="F35" s="104" t="n">
        <v>0.111424638678596</v>
      </c>
      <c r="G35" s="305" t="n">
        <v>290.6</v>
      </c>
    </row>
    <row r="36">
      <c r="A36" s="144" t="inlineStr">
        <is>
          <t>EF-CNSA-1</t>
        </is>
      </c>
      <c r="B36" s="144" t="n"/>
      <c r="C36" s="75" t="n"/>
      <c r="D36" s="76" t="inlineStr">
        <is>
          <t xml:space="preserve">dont subventions d'investissement immobilier des ESMS pour personnes âgées (PAI-CNSA) </t>
        </is>
      </c>
      <c r="E36" s="311" t="n">
        <v>26.68</v>
      </c>
      <c r="F36" s="265" t="n">
        <v>0.1097490744549568</v>
      </c>
      <c r="G36" s="307" t="n">
        <v>243.1</v>
      </c>
    </row>
    <row r="37">
      <c r="A37" s="144" t="inlineStr">
        <is>
          <t>EF-CNSA-2</t>
        </is>
      </c>
      <c r="B37" s="144" t="n"/>
      <c r="C37" s="75" t="n"/>
      <c r="D37" s="76" t="inlineStr">
        <is>
          <t xml:space="preserve">dont subventions d'investissement immobilier des ESMS pour personnes handicapées (PAI-CNSA) </t>
        </is>
      </c>
      <c r="E37" s="311" t="n">
        <v>5.56</v>
      </c>
      <c r="F37" s="265" t="n">
        <v>0.1224939413967834</v>
      </c>
      <c r="G37" s="307" t="n">
        <v>45.39</v>
      </c>
    </row>
    <row r="38">
      <c r="A38" s="144" t="inlineStr">
        <is>
          <t>EF-CNSA-6</t>
        </is>
      </c>
      <c r="B38" s="144" t="n"/>
      <c r="C38" s="75" t="n"/>
      <c r="D38" s="76" t="inlineStr">
        <is>
          <t>dont Programme ESMS numérique</t>
        </is>
      </c>
      <c r="E38" s="311" t="n">
        <v>0</v>
      </c>
      <c r="F38" s="265" t="n">
        <v>0</v>
      </c>
      <c r="G38" s="307" t="n">
        <v>0.3</v>
      </c>
    </row>
    <row r="39">
      <c r="A39" s="144" t="inlineStr">
        <is>
          <t>EF-CNSA-5</t>
        </is>
      </c>
      <c r="B39" s="144" t="inlineStr">
        <is>
          <t>EF-CNSA-4</t>
        </is>
      </c>
      <c r="C39" s="75" t="n"/>
      <c r="D39" s="91" t="inlineStr">
        <is>
          <t xml:space="preserve">dont formation prise en charge PA/PH Fonds d’aide aux services à domicile, CREAI et exp. PAERPA </t>
        </is>
      </c>
      <c r="E39" s="311" t="n">
        <v>0.14</v>
      </c>
      <c r="F39" s="265" t="n">
        <v>0.07692307692307693</v>
      </c>
      <c r="G39" s="308" t="n">
        <v>1.82</v>
      </c>
    </row>
    <row r="40" ht="18.75" customHeight="1">
      <c r="A40" s="140" t="inlineStr">
        <is>
          <t>EF-CE</t>
        </is>
      </c>
      <c r="B40" s="140" t="n"/>
      <c r="C40" s="25" t="n"/>
      <c r="D40" s="40" t="inlineStr">
        <is>
          <t>DEPENSES DE L'ETAT (Hors FIR)</t>
        </is>
      </c>
      <c r="E40" s="304" t="n">
        <v>104.4</v>
      </c>
      <c r="F40" s="262" t="n">
        <v>0.05975103734439834</v>
      </c>
      <c r="G40" s="306" t="n">
        <v>1747.25</v>
      </c>
    </row>
    <row r="41" ht="18.75" customHeight="1">
      <c r="A41" s="141" t="inlineStr">
        <is>
          <t>EF-CE-1</t>
        </is>
      </c>
      <c r="B41" s="141" t="n"/>
      <c r="C41" s="26" t="n"/>
      <c r="D41" s="41" t="inlineStr">
        <is>
          <t>au titre de la mission "Santé"</t>
        </is>
      </c>
      <c r="E41" s="298" t="n">
        <v>48.28</v>
      </c>
      <c r="F41" s="262" t="n">
        <v>0.04411549707602339</v>
      </c>
      <c r="G41" s="306" t="n">
        <v>1094.4</v>
      </c>
    </row>
    <row r="42">
      <c r="A42" s="145" t="inlineStr">
        <is>
          <t>EF-CE-1-2</t>
        </is>
      </c>
      <c r="B42" s="145" t="n"/>
      <c r="C42" s="75" t="n"/>
      <c r="D42" s="77" t="inlineStr">
        <is>
          <t>dont dépenses de l'Etat au titre de l'AME et des soins urgents (programme 183)</t>
        </is>
      </c>
      <c r="E42" s="311" t="n">
        <v>48.28</v>
      </c>
      <c r="F42" s="265" t="n">
        <v>0.04411549707602339</v>
      </c>
      <c r="G42" s="307" t="n">
        <v>1094.4</v>
      </c>
    </row>
    <row r="43" ht="18.75" customHeight="1">
      <c r="A43" s="141" t="inlineStr">
        <is>
          <t>EF-CE-2</t>
        </is>
      </c>
      <c r="B43" s="141" t="n"/>
      <c r="C43" s="26" t="n"/>
      <c r="D43" s="41" t="inlineStr">
        <is>
          <t>au titre de la mission "Solidarité, insertion et égalité des chances"</t>
        </is>
      </c>
      <c r="E43" s="298" t="n">
        <v>56.12</v>
      </c>
      <c r="F43" s="262" t="n">
        <v>0.08596155318985983</v>
      </c>
      <c r="G43" s="306" t="n">
        <v>652.85</v>
      </c>
    </row>
    <row r="44">
      <c r="A44" s="145" t="inlineStr">
        <is>
          <t>EF-CE-2-1</t>
        </is>
      </c>
      <c r="B44" s="145" t="n"/>
      <c r="C44" s="75" t="n"/>
      <c r="D44" s="78" t="inlineStr">
        <is>
          <t>dont au titre du programme 124 "Conduite et soutien des politiques sanitaires et sociales" (données partielles)</t>
        </is>
      </c>
      <c r="E44" s="311" t="n">
        <v>56.12</v>
      </c>
      <c r="F44" s="265" t="n">
        <v>0.08803827751196171</v>
      </c>
      <c r="G44" s="307" t="n">
        <v>637.45</v>
      </c>
    </row>
    <row r="45" ht="16.5" customHeight="1" thickBot="1">
      <c r="A45" s="145" t="inlineStr">
        <is>
          <t>EF-CE-2-2</t>
        </is>
      </c>
      <c r="B45" s="145" t="n"/>
      <c r="C45" s="75" t="n"/>
      <c r="D45" s="87" t="inlineStr">
        <is>
          <t>dont au titre du programme 157 : "Handicap et dépendance"</t>
        </is>
      </c>
      <c r="E45" s="312" t="n">
        <v>0</v>
      </c>
      <c r="F45" s="266" t="n">
        <v>0</v>
      </c>
      <c r="G45" s="307" t="n">
        <v>15.4</v>
      </c>
    </row>
    <row r="46" ht="27.75" customHeight="1" thickBot="1" thickTop="1">
      <c r="C46" s="261" t="n"/>
      <c r="D46" s="259" t="inlineStr">
        <is>
          <t>TOTAL</t>
        </is>
      </c>
      <c r="E46" s="313">
        <f>SUM(E6,E26,E32,E35,E40)</f>
        <v/>
      </c>
      <c r="F46" s="221">
        <f>IF(AND(COUNT(E46),COUNT(G46),(G46&gt;0)),(E46)/G46,"")</f>
        <v/>
      </c>
      <c r="G46" s="315">
        <f>SUM(G6,G26,G32,G35,G40)</f>
        <v/>
      </c>
    </row>
    <row r="47" ht="16.5" customHeight="1" thickTop="1">
      <c r="D47" s="83" t="n"/>
    </row>
    <row r="48">
      <c r="D48" s="83" t="n"/>
    </row>
    <row r="49">
      <c r="D49" s="510" t="n"/>
      <c r="G49" s="507" t="inlineStr">
        <is>
          <t>Etat Financier</t>
        </is>
      </c>
    </row>
  </sheetData>
  <mergeCells count="3">
    <mergeCell ref="D2:G2"/>
    <mergeCell ref="D1:G1"/>
    <mergeCell ref="D3:G3"/>
  </mergeCells>
  <printOptions horizontalCentered="1"/>
  <pageMargins left="0.3937007874015748" right="0.3937007874015748" top="0.1968503937007874" bottom="0.1968503937007874" header="0.3149606299212598" footer="0.3149606299212598"/>
  <pageSetup orientation="portrait" paperSize="8" scale="67"/>
  <headerFooter alignWithMargins="0">
    <oddHeader/>
    <oddFooter>&amp;C&amp;"Calibri"&amp;10 &amp;K000000_x000d_# C1 - Public</oddFooter>
    <evenHeader/>
    <evenFooter/>
    <firstHeader/>
    <firstFooter/>
  </headerFooter>
  <rowBreaks count="1" manualBreakCount="1">
    <brk id="1" min="3" max="6" man="1"/>
  </rowBreaks>
  <colBreaks count="1" manualBreakCount="1">
    <brk id="3" min="0" max="1048575" man="1"/>
  </colBreaks>
</worksheet>
</file>

<file path=xl/worksheets/sheet4.xml><?xml version="1.0" encoding="utf-8"?>
<worksheet xmlns="http://schemas.openxmlformats.org/spreadsheetml/2006/main">
  <sheetPr>
    <outlinePr summaryBelow="1" summaryRight="1"/>
    <pageSetUpPr/>
  </sheetPr>
  <dimension ref="A1:G42"/>
  <sheetViews>
    <sheetView topLeftCell="A21" workbookViewId="0">
      <selection activeCell="G15" sqref="G15"/>
    </sheetView>
  </sheetViews>
  <sheetFormatPr baseColWidth="10" defaultRowHeight="33.75" customHeight="1"/>
  <cols>
    <col width="113.7109375" customWidth="1" min="4" max="4"/>
  </cols>
  <sheetData>
    <row r="1" ht="71.25" customHeight="1">
      <c r="A1" s="429" t="inlineStr">
        <is>
          <t>6) FIR</t>
        </is>
      </c>
      <c r="B1" s="517" t="n"/>
      <c r="C1" s="391" t="n"/>
      <c r="D1" s="392" t="n"/>
      <c r="E1" s="518">
        <f>"Dépenses Année 2023"</f>
        <v/>
      </c>
      <c r="F1" s="519" t="inlineStr">
        <is>
          <t>Part dans dépenses nationales</t>
        </is>
      </c>
      <c r="G1" s="518">
        <f>"Dépenses Nationales Année 2023"</f>
        <v/>
      </c>
    </row>
    <row r="2" ht="33.75" customHeight="1">
      <c r="A2" s="395" t="inlineStr">
        <is>
          <t>EF-FIR</t>
        </is>
      </c>
      <c r="B2" s="396" t="n"/>
      <c r="C2" s="397" t="n"/>
      <c r="D2" s="426" t="inlineStr">
        <is>
          <t>Fonds d'intervention régional (FIR)</t>
        </is>
      </c>
      <c r="E2" s="398" t="n">
        <v>446.63</v>
      </c>
      <c r="F2" s="399" t="n">
        <v>0.08410335016166116</v>
      </c>
      <c r="G2" s="398" t="n">
        <v>5310.49</v>
      </c>
    </row>
    <row r="3" ht="33.75" customHeight="1">
      <c r="A3" s="400" t="inlineStr">
        <is>
          <t>EF-FIR-1</t>
        </is>
      </c>
      <c r="B3" s="401" t="n"/>
      <c r="C3" s="402" t="n"/>
      <c r="D3" s="424" t="inlineStr">
        <is>
          <t>au titre de la mission 1 : Promotion de la santé, prévention des maladies, des traumatismes, du handicap et de la perte d’autonomie</t>
        </is>
      </c>
      <c r="E3" s="403" t="n">
        <v>79.14</v>
      </c>
      <c r="F3" s="404" t="n">
        <v>0.08461275285463798</v>
      </c>
      <c r="G3" s="403" t="n">
        <v>935.3200000000001</v>
      </c>
    </row>
    <row r="4" ht="33.75" customHeight="1">
      <c r="A4" s="400" t="inlineStr">
        <is>
          <t>EF-FIR-1-1</t>
        </is>
      </c>
      <c r="B4" s="401" t="n"/>
      <c r="C4" s="402" t="n"/>
      <c r="D4" s="422" t="inlineStr">
        <is>
          <t>Pilotage régional et soutien</t>
        </is>
      </c>
      <c r="E4" s="405" t="n">
        <v>5.55</v>
      </c>
      <c r="F4" s="406" t="n">
        <v>0.07175177763413058</v>
      </c>
      <c r="G4" s="405" t="n">
        <v>77.34999999999999</v>
      </c>
    </row>
    <row r="5" ht="33.75" customHeight="1">
      <c r="A5" s="400" t="inlineStr">
        <is>
          <t>EF-FIR-1-2</t>
        </is>
      </c>
      <c r="B5" s="401" t="n"/>
      <c r="C5" s="407" t="n"/>
      <c r="D5" s="422" t="inlineStr">
        <is>
          <t>Promotion de la santé, éducation à la santé et prévention des maladies et des comportements à risque ainsi que des risques environnementaux</t>
        </is>
      </c>
      <c r="E5" s="405" t="n">
        <v>47.24</v>
      </c>
      <c r="F5" s="406" t="n">
        <v>0.08830896923019403</v>
      </c>
      <c r="G5" s="405" t="n">
        <v>534.9400000000001</v>
      </c>
    </row>
    <row r="6" ht="33.75" customHeight="1">
      <c r="A6" s="400" t="inlineStr">
        <is>
          <t>EF-FIR-1-3</t>
        </is>
      </c>
      <c r="B6" s="401" t="n"/>
      <c r="C6" s="407" t="n"/>
      <c r="D6" s="408" t="inlineStr">
        <is>
          <t xml:space="preserve">Dépistage et diagnostic de maladies transmissibles </t>
        </is>
      </c>
      <c r="E6" s="405" t="n">
        <v>15.64</v>
      </c>
      <c r="F6" s="406" t="n">
        <v>0.07616264913562211</v>
      </c>
      <c r="G6" s="405" t="n">
        <v>205.35</v>
      </c>
    </row>
    <row r="7" ht="33.75" customHeight="1">
      <c r="A7" s="400" t="inlineStr">
        <is>
          <t>EF-FIR-1-4</t>
        </is>
      </c>
      <c r="B7" s="401" t="n"/>
      <c r="C7" s="402" t="n"/>
      <c r="D7" s="422" t="inlineStr">
        <is>
          <t>Prévention et gestion des situations sanitaires exceptionnelles</t>
        </is>
      </c>
      <c r="E7" s="405" t="n">
        <v>3.08</v>
      </c>
      <c r="F7" s="406" t="n">
        <v>0.1133603238866397</v>
      </c>
      <c r="G7" s="405" t="n">
        <v>27.17</v>
      </c>
    </row>
    <row r="8" ht="33.75" customHeight="1">
      <c r="A8" s="400" t="inlineStr">
        <is>
          <t>EF-FIR-1-5</t>
        </is>
      </c>
      <c r="B8" s="401" t="n"/>
      <c r="C8" s="402" t="n"/>
      <c r="D8" s="425" t="inlineStr">
        <is>
          <t>Prévention des traumatismes, des handicaps et de la perte d'autonomie</t>
        </is>
      </c>
      <c r="E8" s="409" t="n">
        <v>7.35</v>
      </c>
      <c r="F8" s="410" t="n">
        <v>0.09567820879979172</v>
      </c>
      <c r="G8" s="409" t="n">
        <v>76.81999999999999</v>
      </c>
    </row>
    <row r="9" ht="33.75" customHeight="1">
      <c r="A9" s="396" t="inlineStr">
        <is>
          <t>EF-FIR-1-98</t>
        </is>
      </c>
      <c r="B9" s="401" t="n"/>
      <c r="C9" s="402" t="n"/>
      <c r="D9" s="425" t="inlineStr">
        <is>
          <t>Autres Mission 1 enveloppe Médico-social</t>
        </is>
      </c>
      <c r="E9" s="409" t="n">
        <v>0.07000000000000001</v>
      </c>
      <c r="F9" s="410" t="n">
        <v>0.04827586206896552</v>
      </c>
      <c r="G9" s="409" t="n">
        <v>1.45</v>
      </c>
    </row>
    <row r="10" ht="33.75" customHeight="1">
      <c r="A10" s="396" t="inlineStr">
        <is>
          <t>EF-FIR-1-99</t>
        </is>
      </c>
      <c r="B10" s="401" t="n"/>
      <c r="C10" s="402" t="n"/>
      <c r="D10" s="425" t="inlineStr">
        <is>
          <t>Autres Mission 1 hors Médico-social</t>
        </is>
      </c>
      <c r="E10" s="405" t="n">
        <v>0.2</v>
      </c>
      <c r="F10" s="406" t="n">
        <v>0.01633986928104575</v>
      </c>
      <c r="G10" s="405" t="n">
        <v>12.24</v>
      </c>
    </row>
    <row r="11" ht="33.75" customHeight="1">
      <c r="A11" s="400" t="inlineStr">
        <is>
          <t>EF-FIR-2</t>
        </is>
      </c>
      <c r="B11" s="401" t="n"/>
      <c r="C11" s="402" t="n"/>
      <c r="D11" s="424" t="inlineStr">
        <is>
          <t>au titre de la mission 2 :  Organisation et  promotion de parcours de santé coordonnés ainsi que la qualité et la sécurité de l’offre sanitaire et médico-sociale</t>
        </is>
      </c>
      <c r="E11" s="403" t="n">
        <v>159.92</v>
      </c>
      <c r="F11" s="404" t="n">
        <v>0.08275076970841634</v>
      </c>
      <c r="G11" s="403" t="n">
        <v>1932.55</v>
      </c>
    </row>
    <row r="12" ht="33.75" customHeight="1">
      <c r="A12" s="400" t="inlineStr">
        <is>
          <t>EF-FIR-2-1</t>
        </is>
      </c>
      <c r="B12" s="401" t="n"/>
      <c r="C12" s="402" t="n"/>
      <c r="D12" s="422" t="inlineStr">
        <is>
          <t>Développement des parcours de santé coordonnés et des nouveaux modes d'exercice</t>
        </is>
      </c>
      <c r="E12" s="405" t="n">
        <v>10.37</v>
      </c>
      <c r="F12" s="406" t="n">
        <v>0.08472222222222221</v>
      </c>
      <c r="G12" s="405" t="n">
        <v>122.4</v>
      </c>
    </row>
    <row r="13" ht="33.75" customHeight="1">
      <c r="A13" s="400" t="inlineStr">
        <is>
          <t>EF-FIR-2-2</t>
        </is>
      </c>
      <c r="B13" s="401" t="n"/>
      <c r="C13" s="402" t="n"/>
      <c r="D13" s="408" t="inlineStr">
        <is>
          <t>Réseaux de santé mentionnés à l'article L.6321-1</t>
        </is>
      </c>
      <c r="E13" s="405" t="n">
        <v>5.07</v>
      </c>
      <c r="F13" s="406" t="n">
        <v>0.1154897494305239</v>
      </c>
      <c r="G13" s="405" t="n">
        <v>43.9</v>
      </c>
    </row>
    <row r="14" ht="33.75" customHeight="1">
      <c r="A14" s="400" t="inlineStr">
        <is>
          <t>EF-FIR-2-3</t>
        </is>
      </c>
      <c r="B14" s="401" t="n"/>
      <c r="C14" s="407" t="n"/>
      <c r="D14" s="422" t="inlineStr">
        <is>
          <t>Amélioration de la qualité et de la sécurité  des soins et des prises en charge de l’offre sanitaire</t>
        </is>
      </c>
      <c r="E14" s="405" t="n">
        <v>87.69</v>
      </c>
      <c r="F14" s="406" t="n">
        <v>0.09080365741268082</v>
      </c>
      <c r="G14" s="405" t="n">
        <v>965.71</v>
      </c>
    </row>
    <row r="15" ht="33.75" customHeight="1">
      <c r="A15" s="400" t="inlineStr">
        <is>
          <t>EF-FIR-2-4</t>
        </is>
      </c>
      <c r="B15" s="401" t="n"/>
      <c r="C15" s="402" t="n"/>
      <c r="D15" s="423" t="inlineStr">
        <is>
          <t>Amélioration de la qualité et de la sécurité  des soins et des prises en charge de l’offre médico-sociale</t>
        </is>
      </c>
      <c r="E15" s="405" t="n">
        <v>7.46</v>
      </c>
      <c r="F15" s="406" t="n">
        <v>0.06185737976782753</v>
      </c>
      <c r="G15" s="405" t="n">
        <v>120.6</v>
      </c>
    </row>
    <row r="16" ht="33.75" customHeight="1">
      <c r="A16" s="400" t="inlineStr">
        <is>
          <t>EF-FIR-2-6</t>
        </is>
      </c>
      <c r="B16" s="401" t="n"/>
      <c r="C16" s="407" t="n"/>
      <c r="D16" s="408" t="inlineStr">
        <is>
          <t>Des actions favorisant un exercice pluridisciplinaire et regroupé des professionnels de santé</t>
        </is>
      </c>
      <c r="E16" s="405" t="n">
        <v>2.11</v>
      </c>
      <c r="F16" s="406" t="n">
        <v>0.08118507118122355</v>
      </c>
      <c r="G16" s="405" t="n">
        <v>25.99</v>
      </c>
    </row>
    <row r="17" ht="33.75" customHeight="1">
      <c r="A17" s="400" t="inlineStr">
        <is>
          <t>EF-FIR-2-5</t>
        </is>
      </c>
      <c r="B17" s="401" t="n"/>
      <c r="C17" s="407" t="n"/>
      <c r="D17" s="413" t="inlineStr">
        <is>
          <t>Amélioration de la qualité et de la sécurité des soins en centres de proximité de la femme et du nouveau-né (anciens centres périnataux de proximité)</t>
        </is>
      </c>
      <c r="E17" s="409" t="n">
        <v>0.37</v>
      </c>
      <c r="F17" s="410" t="n">
        <v>0.01537822111388196</v>
      </c>
      <c r="G17" s="414" t="n">
        <v>24.06</v>
      </c>
    </row>
    <row r="18" ht="33.75" customHeight="1">
      <c r="A18" s="400" t="inlineStr">
        <is>
          <t>EF-FIR-2-7</t>
        </is>
      </c>
      <c r="B18" s="401" t="n"/>
      <c r="C18" s="402" t="n"/>
      <c r="D18" s="413" t="inlineStr">
        <is>
          <t>Dispositifs d'appui à la coordination de parcours de santé complexes et dispositifs connexe</t>
        </is>
      </c>
      <c r="E18" s="409" t="n">
        <v>24.3</v>
      </c>
      <c r="F18" s="410" t="n">
        <v>0.1031146567088178</v>
      </c>
      <c r="G18" s="414" t="n">
        <v>235.66</v>
      </c>
    </row>
    <row r="19" ht="33.75" customHeight="1">
      <c r="A19" s="396" t="inlineStr">
        <is>
          <t>EF-FIR-2-98</t>
        </is>
      </c>
      <c r="B19" s="401" t="n"/>
      <c r="C19" s="402" t="n"/>
      <c r="D19" s="413" t="inlineStr">
        <is>
          <t>Autres Mission 2 enveloppe Médico-social</t>
        </is>
      </c>
      <c r="E19" s="405" t="n">
        <v>2.85</v>
      </c>
      <c r="F19" s="410" t="n">
        <v>0.1300775901414879</v>
      </c>
      <c r="G19" s="414" t="n">
        <v>21.91</v>
      </c>
    </row>
    <row r="20" ht="33.75" customHeight="1">
      <c r="A20" s="396" t="inlineStr">
        <is>
          <t>EF-FIR-2-99</t>
        </is>
      </c>
      <c r="B20" s="401" t="n"/>
      <c r="C20" s="402" t="n"/>
      <c r="D20" s="413" t="inlineStr">
        <is>
          <t>Autres Mission 2 hors Médico-social</t>
        </is>
      </c>
      <c r="E20" s="405" t="n">
        <v>19.71</v>
      </c>
      <c r="F20" s="410" t="n">
        <v>0.05293833261710357</v>
      </c>
      <c r="G20" s="414" t="n">
        <v>372.32</v>
      </c>
    </row>
    <row r="21" ht="33.75" customHeight="1">
      <c r="A21" s="400" t="inlineStr">
        <is>
          <t>EF-FIR-3</t>
        </is>
      </c>
      <c r="B21" s="401" t="n"/>
      <c r="C21" s="407" t="n"/>
      <c r="D21" s="424" t="inlineStr">
        <is>
          <t>au titre de la mission 3 : Permanence des soins et répartition des professionnels et des structures de santé sur le territoire</t>
        </is>
      </c>
      <c r="E21" s="415" t="n">
        <v>93.06</v>
      </c>
      <c r="F21" s="416" t="n">
        <v>0.08271044234888413</v>
      </c>
      <c r="G21" s="412" t="n">
        <v>1125.13</v>
      </c>
    </row>
    <row r="22" ht="33.75" customHeight="1">
      <c r="A22" s="400" t="inlineStr">
        <is>
          <t>EF-FIR-3-1</t>
        </is>
      </c>
      <c r="B22" s="401" t="n"/>
      <c r="C22" s="407" t="n"/>
      <c r="D22" s="422" t="inlineStr">
        <is>
          <t xml:space="preserve">Rémunérations forfaitaires des médecins participant à la permanence des soins </t>
        </is>
      </c>
      <c r="E22" s="405" t="n">
        <v>16.95</v>
      </c>
      <c r="F22" s="406" t="n">
        <v>0.08985368956743003</v>
      </c>
      <c r="G22" s="405" t="n">
        <v>188.64</v>
      </c>
    </row>
    <row r="23" ht="33.75" customHeight="1">
      <c r="A23" s="400" t="inlineStr">
        <is>
          <t>EF-FIR-3-2</t>
        </is>
      </c>
      <c r="B23" s="401" t="n"/>
      <c r="C23" s="402" t="n"/>
      <c r="D23" s="422" t="inlineStr">
        <is>
          <t>Amélioration de la permanence des soins ambulatoires, en particulier les maisons médicales de garde</t>
        </is>
      </c>
      <c r="E23" s="405" t="n">
        <v>2.71</v>
      </c>
      <c r="F23" s="406" t="n">
        <v>0.1297892720306514</v>
      </c>
      <c r="G23" s="405" t="n">
        <v>20.88</v>
      </c>
    </row>
    <row r="24" ht="33.75" customHeight="1">
      <c r="A24" s="400" t="inlineStr">
        <is>
          <t>EF-FIR-3-3</t>
        </is>
      </c>
      <c r="B24" s="401" t="n"/>
      <c r="C24" s="402" t="n"/>
      <c r="D24" s="422" t="inlineStr">
        <is>
          <t>Permanence des soins en établissement de santé</t>
        </is>
      </c>
      <c r="E24" s="405" t="n">
        <v>59.98</v>
      </c>
      <c r="F24" s="406" t="n">
        <v>0.0814912435634417</v>
      </c>
      <c r="G24" s="405" t="n">
        <v>736.03</v>
      </c>
    </row>
    <row r="25" ht="33.75" customHeight="1">
      <c r="A25" s="400" t="inlineStr">
        <is>
          <t>EF-FIR-3-4</t>
        </is>
      </c>
      <c r="B25" s="401" t="n"/>
      <c r="C25" s="402" t="n"/>
      <c r="D25" s="413" t="inlineStr">
        <is>
          <t>Appui à la meilleure répartition géographique des professionnels de santé</t>
        </is>
      </c>
      <c r="E25" s="409" t="n">
        <v>6.11</v>
      </c>
      <c r="F25" s="410" t="n">
        <v>0.09904360512238614</v>
      </c>
      <c r="G25" s="409" t="n">
        <v>61.69</v>
      </c>
    </row>
    <row r="26" ht="33.75" customHeight="1">
      <c r="A26" s="400" t="inlineStr">
        <is>
          <t>EF-FIR-3-6</t>
        </is>
      </c>
      <c r="B26" s="401" t="n"/>
      <c r="C26" s="402" t="n"/>
      <c r="D26" s="413" t="inlineStr">
        <is>
          <t>Ségur – accompagnement ouvertures temporaires de lits (à la demande)</t>
        </is>
      </c>
      <c r="E26" s="405" t="n">
        <v>1.46</v>
      </c>
      <c r="F26" s="410" t="n">
        <v>0.09188168659534297</v>
      </c>
      <c r="G26" s="409" t="n">
        <v>15.89</v>
      </c>
    </row>
    <row r="27" ht="33.75" customHeight="1">
      <c r="A27" s="400" t="inlineStr">
        <is>
          <t>EF-FIR-3-7</t>
        </is>
      </c>
      <c r="B27" s="401" t="n"/>
      <c r="C27" s="402" t="n"/>
      <c r="D27" s="413" t="inlineStr">
        <is>
          <t xml:space="preserve"> Service d’accès aux soins (SAS)</t>
        </is>
      </c>
      <c r="E27" s="405" t="n">
        <v>2.64</v>
      </c>
      <c r="F27" s="410" t="n">
        <v>0.04827207899067472</v>
      </c>
      <c r="G27" s="409" t="n">
        <v>54.69</v>
      </c>
    </row>
    <row r="28" ht="33.75" customHeight="1">
      <c r="A28" s="400" t="inlineStr">
        <is>
          <t>EF-FIR-3-8</t>
        </is>
      </c>
      <c r="B28" s="401" t="n"/>
      <c r="C28" s="402" t="n"/>
      <c r="D28" s="413" t="inlineStr">
        <is>
          <t>Elargissement du cadre de la biologie délocalisée</t>
        </is>
      </c>
      <c r="E28" s="405" t="n">
        <v>0</v>
      </c>
      <c r="F28" s="410" t="n">
        <v>0</v>
      </c>
      <c r="G28" s="409" t="n">
        <v>0.01</v>
      </c>
    </row>
    <row r="29" ht="33.75" customHeight="1">
      <c r="A29" s="396" t="inlineStr">
        <is>
          <t>EF-FIR-3-98</t>
        </is>
      </c>
      <c r="B29" s="401" t="n"/>
      <c r="C29" s="402" t="n"/>
      <c r="D29" s="413" t="inlineStr">
        <is>
          <t xml:space="preserve"> Autres Mission 3 enveloppe Médico-social</t>
        </is>
      </c>
      <c r="E29" s="405" t="n">
        <v>0</v>
      </c>
      <c r="F29" s="410" t="n">
        <v>0</v>
      </c>
      <c r="G29" s="409" t="n">
        <v>0.04</v>
      </c>
    </row>
    <row r="30" ht="33.75" customHeight="1">
      <c r="A30" s="396" t="inlineStr">
        <is>
          <t>EF-FIR-3-99</t>
        </is>
      </c>
      <c r="B30" s="401" t="n"/>
      <c r="C30" s="402" t="n"/>
      <c r="D30" s="413" t="inlineStr">
        <is>
          <t>Autres Mission 3 hors Médico-social</t>
        </is>
      </c>
      <c r="E30" s="405" t="n">
        <v>3.2</v>
      </c>
      <c r="F30" s="410" t="n">
        <v>0.06769621324307172</v>
      </c>
      <c r="G30" s="409" t="n">
        <v>47.27</v>
      </c>
    </row>
    <row r="31" ht="33.75" customHeight="1">
      <c r="A31" s="400" t="inlineStr">
        <is>
          <t>EF-FIR-4</t>
        </is>
      </c>
      <c r="B31" s="401" t="n"/>
      <c r="C31" s="402" t="n"/>
      <c r="D31" s="424" t="inlineStr">
        <is>
          <t>au titre de la mission 4 : Efficience des structures sanitaires et médico-sociales et amélioration des conditions de travail de leurs personnels</t>
        </is>
      </c>
      <c r="E31" s="415" t="n">
        <v>113.85</v>
      </c>
      <c r="F31" s="411" t="n">
        <v>0.0867085040593441</v>
      </c>
      <c r="G31" s="415" t="n">
        <v>1313.02</v>
      </c>
    </row>
    <row r="32" ht="33.75" customHeight="1">
      <c r="A32" s="400" t="inlineStr">
        <is>
          <t>EF-FIR-4-1</t>
        </is>
      </c>
      <c r="B32" s="401" t="n"/>
      <c r="C32" s="407" t="n"/>
      <c r="D32" s="422" t="inlineStr">
        <is>
          <t>Frais de conseil, de pilotage et d'accompagnement de la mise en œuvre des actions visant à améliorer la performance  des structures sanitaires</t>
        </is>
      </c>
      <c r="E32" s="405" t="n">
        <v>0.26</v>
      </c>
      <c r="F32" s="406" t="n">
        <v>0.01244614648157013</v>
      </c>
      <c r="G32" s="405" t="n">
        <v>20.89</v>
      </c>
    </row>
    <row r="33" ht="33.75" customHeight="1">
      <c r="A33" s="400" t="inlineStr">
        <is>
          <t>EF-FIR-4-2</t>
        </is>
      </c>
      <c r="B33" s="401" t="n"/>
      <c r="C33" s="402" t="n"/>
      <c r="D33" s="408" t="inlineStr">
        <is>
          <t>Opérations de modernisation, d'adaptation et de restructuration des établissements ou de leurs groupements</t>
        </is>
      </c>
      <c r="E33" s="405" t="n">
        <v>46.24</v>
      </c>
      <c r="F33" s="406" t="n">
        <v>0.05804086960887685</v>
      </c>
      <c r="G33" s="405" t="n">
        <v>796.6799999999999</v>
      </c>
    </row>
    <row r="34" ht="33.75" customHeight="1">
      <c r="A34" s="400" t="inlineStr">
        <is>
          <t>EF-FIR-4-3</t>
        </is>
      </c>
      <c r="B34" s="401" t="n"/>
      <c r="C34" s="402" t="n"/>
      <c r="D34" s="422" t="inlineStr">
        <is>
          <t>Mutualisation des moyens des professionnels et structures sanitaires de la région</t>
        </is>
      </c>
      <c r="E34" s="405" t="n">
        <v>23.71</v>
      </c>
      <c r="F34" s="406" t="n">
        <v>0.364488854727133</v>
      </c>
      <c r="G34" s="405" t="n">
        <v>65.05</v>
      </c>
    </row>
    <row r="35" ht="33.75" customHeight="1">
      <c r="A35" s="400" t="inlineStr">
        <is>
          <t>EF-FIR-4-4</t>
        </is>
      </c>
      <c r="B35" s="401" t="n"/>
      <c r="C35" s="402" t="n"/>
      <c r="D35" s="422" t="inlineStr">
        <is>
          <t xml:space="preserve">Contrats locaux d'amélioration des conditions de travail </t>
        </is>
      </c>
      <c r="E35" s="405" t="n">
        <v>2.53</v>
      </c>
      <c r="F35" s="406" t="n">
        <v>0.2411820781696854</v>
      </c>
      <c r="G35" s="405" t="n">
        <v>10.49</v>
      </c>
    </row>
    <row r="36" ht="33.75" customHeight="1">
      <c r="A36" s="400" t="inlineStr">
        <is>
          <t>EF-FIR-4-5</t>
        </is>
      </c>
      <c r="B36" s="401" t="n"/>
      <c r="C36" s="402" t="n"/>
      <c r="D36" s="422" t="inlineStr">
        <is>
          <t>Efficience dans les structures sanitaires (hors RH)</t>
        </is>
      </c>
      <c r="E36" s="405" t="n">
        <v>0</v>
      </c>
      <c r="F36" s="406" t="n">
        <v>0</v>
      </c>
      <c r="G36" s="405" t="n">
        <v>24.59</v>
      </c>
    </row>
    <row r="37" ht="33.75" customHeight="1">
      <c r="A37" s="400" t="inlineStr">
        <is>
          <t>EF-FIR-4-6</t>
        </is>
      </c>
      <c r="B37" s="401" t="n"/>
      <c r="C37" s="407" t="n"/>
      <c r="D37" s="422" t="inlineStr">
        <is>
          <t>Aides individuelles, prestations et compléments de rémunération destinés à favoriser la mobilité et l'adaptation des personnels des structures engagées dans des opérations de modernisation et de restructuration</t>
        </is>
      </c>
      <c r="E37" s="405" t="n">
        <v>0.18</v>
      </c>
      <c r="F37" s="406" t="n">
        <v>0.01685393258426966</v>
      </c>
      <c r="G37" s="405" t="n">
        <v>10.68</v>
      </c>
    </row>
    <row r="38" ht="33.75" customHeight="1">
      <c r="A38" s="400" t="inlineStr">
        <is>
          <t>EF-FIR-4-7</t>
        </is>
      </c>
      <c r="B38" s="401" t="n"/>
      <c r="C38" s="402" t="n"/>
      <c r="D38" s="413" t="inlineStr">
        <is>
          <t>Efficience des structures médico-sociales et améliorations des conditions de travail de leurs personnels</t>
        </is>
      </c>
      <c r="E38" s="409" t="n">
        <v>3.7</v>
      </c>
      <c r="F38" s="410" t="n">
        <v>0.1926080166579906</v>
      </c>
      <c r="G38" s="409" t="n">
        <v>19.21</v>
      </c>
    </row>
    <row r="39" ht="33.75" customHeight="1">
      <c r="A39" s="400" t="inlineStr">
        <is>
          <t>EF-FIR-4-10</t>
        </is>
      </c>
      <c r="B39" s="401" t="n"/>
      <c r="C39" s="402" t="n"/>
      <c r="D39" s="413" t="inlineStr">
        <is>
          <t>Autre – aide en trésorerie</t>
        </is>
      </c>
      <c r="E39" s="409" t="n">
        <v>24.84</v>
      </c>
      <c r="F39" s="410" t="n">
        <v>0.09489971346704872</v>
      </c>
      <c r="G39" s="409" t="n">
        <v>261.75</v>
      </c>
    </row>
    <row r="40" ht="33.75" customHeight="1">
      <c r="A40" s="396" t="inlineStr">
        <is>
          <t>EF-FIR-4-98</t>
        </is>
      </c>
      <c r="B40" s="401" t="n"/>
      <c r="C40" s="402" t="n"/>
      <c r="D40" s="413" t="inlineStr">
        <is>
          <t>Autres Mission 4 enveloppe Médico-social</t>
        </is>
      </c>
      <c r="E40" s="409" t="n">
        <v>12.38</v>
      </c>
      <c r="F40" s="410" t="n">
        <v>0.1484234504256084</v>
      </c>
      <c r="G40" s="409" t="n">
        <v>83.41</v>
      </c>
    </row>
    <row r="41" ht="33.75" customHeight="1">
      <c r="A41" s="396" t="inlineStr">
        <is>
          <t>EF-FIR-4-99</t>
        </is>
      </c>
      <c r="B41" s="401" t="n"/>
      <c r="C41" s="402" t="n"/>
      <c r="D41" s="413" t="inlineStr">
        <is>
          <t>Autres Mission 4 hors Médico-social</t>
        </is>
      </c>
      <c r="E41" s="409" t="n">
        <v>0</v>
      </c>
      <c r="F41" s="410" t="n">
        <v>0</v>
      </c>
      <c r="G41" s="409" t="n">
        <v>20.26</v>
      </c>
    </row>
    <row r="42" ht="33.75" customHeight="1">
      <c r="A42" s="400" t="inlineStr">
        <is>
          <t>EF-FIR-5</t>
        </is>
      </c>
      <c r="B42" s="401" t="n"/>
      <c r="C42" s="407" t="n"/>
      <c r="D42" s="417" t="inlineStr">
        <is>
          <t>au titre de la mission 5 : Développement de la démocratie sanitaire</t>
        </is>
      </c>
      <c r="E42" s="418" t="n">
        <v>0.66</v>
      </c>
      <c r="F42" s="419" t="n">
        <v>0.1476510067114094</v>
      </c>
      <c r="G42" s="418" t="n">
        <v>4.47</v>
      </c>
    </row>
  </sheetData>
  <mergeCells count="1">
    <mergeCell ref="A1:B1"/>
  </mergeCells>
  <pageMargins left="0.7" right="0.7" top="0.75" bottom="0.75" header="0.3" footer="0.3"/>
  <pageSetup orientation="portrait"/>
  <headerFooter>
    <oddHeader/>
    <oddFooter>&amp;C&amp;"Calibri"&amp;10 &amp;K000000_x000d_# C1 - Public</oddFooter>
    <evenHeader/>
    <evenFooter/>
    <firstHeader/>
    <firstFooter/>
  </headerFooter>
</worksheet>
</file>

<file path=xl/worksheets/sheet5.xml><?xml version="1.0" encoding="utf-8"?>
<worksheet xmlns="http://schemas.openxmlformats.org/spreadsheetml/2006/main">
  <sheetPr>
    <outlinePr summaryBelow="1" summaryRight="1"/>
    <pageSetUpPr fitToPage="1"/>
  </sheetPr>
  <dimension ref="A1:P96"/>
  <sheetViews>
    <sheetView showGridLines="0" topLeftCell="D7" zoomScale="55" zoomScaleNormal="55" workbookViewId="0">
      <selection activeCell="C25" sqref="A1:C65536"/>
    </sheetView>
  </sheetViews>
  <sheetFormatPr baseColWidth="10" defaultRowHeight="15"/>
  <cols>
    <col hidden="1" outlineLevel="1" width="34.5703125" customWidth="1" style="125" min="1" max="1"/>
    <col hidden="1" outlineLevel="1" width="59" customWidth="1" style="125" min="2" max="2"/>
    <col hidden="1" outlineLevel="1" width="50.85546875" customWidth="1" style="125" min="3" max="3"/>
    <col collapsed="1" width="121" customWidth="1" style="125" min="4" max="4"/>
    <col width="30.140625" customWidth="1" style="12" min="5" max="5"/>
    <col width="79.42578125" customWidth="1" style="508" min="6" max="6"/>
    <col width="21.85546875" customWidth="1" style="508" min="7" max="7"/>
    <col width="23.5703125" customWidth="1" style="508" min="8" max="8"/>
    <col width="23.5703125" customWidth="1" style="507" min="9" max="9"/>
    <col width="23.28515625" customWidth="1" style="1" min="10" max="10"/>
    <col width="17.85546875" customWidth="1" style="1" min="11" max="11"/>
    <col width="23.85546875" customWidth="1" style="1" min="12" max="12"/>
    <col width="25.42578125" customWidth="1" style="1" min="13" max="13"/>
    <col width="22.85546875" customWidth="1" style="1" min="14" max="14"/>
    <col width="21.42578125" bestFit="1" customWidth="1" style="1" min="15" max="15"/>
    <col width="18" customWidth="1" style="1" min="16" max="16"/>
    <col width="11.42578125" customWidth="1" style="1" min="17" max="16384"/>
  </cols>
  <sheetData>
    <row r="1" ht="60" customHeight="1">
      <c r="D1" s="431">
        <f>"ARS - ETAT FINANCIER REGIONAL RELATIF AUX DEPENSES  " &amp; Donnees_Depenses!E1 &amp;" - ANNEXE 1 - FINANCEMENTS REPARTIS PAR L'ARS"</f>
        <v/>
      </c>
      <c r="E1" s="520" t="n"/>
      <c r="F1" s="520" t="n"/>
      <c r="G1" s="520" t="n"/>
      <c r="H1" s="520" t="n"/>
      <c r="I1" s="520" t="n"/>
      <c r="J1" s="520" t="n"/>
      <c r="K1" s="520" t="n"/>
      <c r="L1" s="520" t="n"/>
      <c r="M1" s="520" t="n"/>
      <c r="N1" s="520" t="n"/>
      <c r="O1" s="520" t="n"/>
      <c r="P1" s="520" t="n"/>
    </row>
    <row r="2" ht="31.5" customHeight="1">
      <c r="D2" s="432" t="inlineStr">
        <is>
          <t>REPARTITION DES DEPENSES PAR FONDS / DOMAINE</t>
        </is>
      </c>
    </row>
    <row r="3" ht="11.25" customHeight="1">
      <c r="D3" s="178" t="n"/>
      <c r="E3" s="65" t="n"/>
      <c r="F3" s="511" t="n"/>
      <c r="G3" s="511" t="n"/>
      <c r="H3" s="511" t="n"/>
      <c r="I3" s="510" t="n"/>
    </row>
    <row r="4" ht="13.5" customHeight="1">
      <c r="D4" s="178" t="n"/>
      <c r="E4" s="59" t="n"/>
      <c r="F4" s="521" t="n"/>
      <c r="G4" s="521" t="n"/>
      <c r="H4" s="521" t="n"/>
      <c r="I4" s="521" t="n"/>
      <c r="J4" s="521" t="n"/>
    </row>
    <row r="5" ht="63" customHeight="1">
      <c r="D5" s="246" t="n"/>
      <c r="H5" s="522">
        <f>"Réalisé année "&amp;Donnees_Depenses!$C$1&amp;" (M€)"</f>
        <v/>
      </c>
      <c r="I5" s="523">
        <f>"Réalisé année "&amp;Donnees_Depenses!$D$1&amp;" (M€)"</f>
        <v/>
      </c>
      <c r="J5" s="523">
        <f>"Réalisé année "&amp;Donnees_Depenses!$E$1&amp;" (M€)"</f>
        <v/>
      </c>
      <c r="K5" s="522">
        <f>"Variation "&amp;Donnees_Depenses!$D$1&amp;" / "&amp;Donnees_Depenses!$E$1</f>
        <v/>
      </c>
    </row>
    <row r="6" ht="51.75" customHeight="1">
      <c r="A6" s="442" t="inlineStr">
        <is>
          <t>1) DAF</t>
        </is>
      </c>
      <c r="B6" s="517" t="n"/>
      <c r="D6" s="524" t="inlineStr">
        <is>
          <t>Dotations régionales au titre des dotations annuelles de financement (DAF)</t>
        </is>
      </c>
      <c r="E6" s="525" t="n"/>
      <c r="F6" s="525" t="n"/>
      <c r="G6" s="526" t="n"/>
      <c r="H6" s="291">
        <f>SUM(H7:H11)</f>
        <v/>
      </c>
      <c r="I6" s="292">
        <f>SUM(I7:I11)</f>
        <v/>
      </c>
      <c r="J6" s="292">
        <f>SUM(J7:J11)</f>
        <v/>
      </c>
      <c r="K6" s="151">
        <f>IF(AND(COUNT(I6),COUNT(J6),(I6&gt;0)),(J6-I6)/I6,"")</f>
        <v/>
      </c>
    </row>
    <row r="7" ht="30" customHeight="1">
      <c r="A7" s="127" t="inlineStr">
        <is>
          <t>EF-ES-1-3</t>
        </is>
      </c>
      <c r="B7" s="127" t="n"/>
      <c r="C7" s="146" t="n"/>
      <c r="D7" s="527" t="inlineStr">
        <is>
          <t>Activité de psychiatrie exercée dans les établissements d'hospitalisation publics et dans les établissements privés à but non lucratif (2)</t>
        </is>
      </c>
      <c r="E7" s="528" t="n"/>
      <c r="F7" s="528" t="n"/>
      <c r="G7" s="529" t="n"/>
      <c r="H7" s="334">
        <f>IF(COUNT(VLOOKUP($A7,Donnees_Depenses!$A:$BF,15,FALSE)),VLOOKUP($A7,Donnees_Depenses!$A:$BF,15,FALSE),"")</f>
        <v/>
      </c>
      <c r="I7" s="335">
        <f>IF(COUNT(VLOOKUP($A7,Donnees_Depenses!$A:$BF,16,FALSE)),VLOOKUP($A7,Donnees_Depenses!$A:$BF,16,FALSE),"")</f>
        <v/>
      </c>
      <c r="J7" s="335">
        <f>IF(COUNT(VLOOKUP($A7,Donnees_Depenses!$A:$BF,17,FALSE)),VLOOKUP($A7,Donnees_Depenses!$A:$BF,17,FALSE),"")</f>
        <v/>
      </c>
      <c r="K7" s="336">
        <f>IF(AND(COUNT(I7),COUNT(J7),(I7&gt;0)),(J7-I7)/I7,"")</f>
        <v/>
      </c>
    </row>
    <row r="8" ht="15.75" customHeight="1">
      <c r="A8" s="127" t="inlineStr">
        <is>
          <t>EF-ES-1-2</t>
        </is>
      </c>
      <c r="B8" s="127" t="n"/>
      <c r="C8" s="241" t="n"/>
      <c r="D8" s="530" t="inlineStr">
        <is>
          <t>Activité de SSR exercée dans les établissements d'hospitalisation publics et dans les établissements privés à but non lucratif (2)</t>
        </is>
      </c>
      <c r="G8" s="531" t="n"/>
      <c r="H8" s="334">
        <f>IF(COUNT(VLOOKUP($A8,Donnees_Depenses!$A:$BF,15,FALSE)),VLOOKUP($A8,Donnees_Depenses!$A:$BF,15,FALSE),"")</f>
        <v/>
      </c>
      <c r="I8" s="335">
        <f>IF(COUNT(VLOOKUP($A8,Donnees_Depenses!$A:$BF,16,FALSE)),VLOOKUP($A8,Donnees_Depenses!$A:$BF,16,FALSE),"")</f>
        <v/>
      </c>
      <c r="J8" s="335">
        <f>IF(COUNT(VLOOKUP($A8,Donnees_Depenses!$A:$BF,17,FALSE)),VLOOKUP($A8,Donnees_Depenses!$A:$BF,17,FALSE),"")</f>
        <v/>
      </c>
      <c r="K8" s="336">
        <f>IF(AND(COUNT(I8),COUNT(J8),(I8&gt;0)),(J8-I8)/I8,"")</f>
        <v/>
      </c>
    </row>
    <row r="9" ht="21" customHeight="1">
      <c r="A9" s="127" t="inlineStr">
        <is>
          <t>EF-ES-1-1-7</t>
        </is>
      </c>
      <c r="B9" s="127" t="n"/>
      <c r="C9" s="241" t="n"/>
      <c r="D9" s="530" t="inlineStr">
        <is>
          <t>Activité MCO dans les établissements non soumis à la T2A</t>
        </is>
      </c>
      <c r="G9" s="531" t="n"/>
      <c r="H9" s="334">
        <f>IF(COUNT(VLOOKUP($A9,Donnees_Depenses!$A:$BF,15,FALSE)),VLOOKUP($A9,Donnees_Depenses!$A:$BF,15,FALSE),"")</f>
        <v/>
      </c>
      <c r="I9" s="335">
        <f>IF(COUNT(VLOOKUP($A9,Donnees_Depenses!$A:$BF,16,FALSE)),VLOOKUP($A9,Donnees_Depenses!$A:$BF,16,FALSE),"")</f>
        <v/>
      </c>
      <c r="J9" s="335">
        <f>IF(COUNT(VLOOKUP($A9,Donnees_Depenses!$A:$BF,17,FALSE)),VLOOKUP($A9,Donnees_Depenses!$A:$BF,17,FALSE),"")</f>
        <v/>
      </c>
      <c r="K9" s="336">
        <f>IF(AND(COUNT(I9),COUNT(J9),(I9&gt;0)),(J9-I9)/I9,"")</f>
        <v/>
      </c>
    </row>
    <row r="10" ht="15.75" customHeight="1">
      <c r="A10" s="127" t="inlineStr">
        <is>
          <t>EF-ES-1-4</t>
        </is>
      </c>
      <c r="B10" s="127" t="n"/>
      <c r="C10" s="241" t="n"/>
      <c r="D10" s="532" t="inlineStr">
        <is>
          <t>Activité des unités de soins de longue durée</t>
        </is>
      </c>
      <c r="G10" s="531" t="n"/>
      <c r="H10" s="334">
        <f>IF(COUNT(VLOOKUP($A10,Donnees_Depenses!$A:$BF,15,FALSE)),VLOOKUP($A10,Donnees_Depenses!$A:$BF,15,FALSE),"")</f>
        <v/>
      </c>
      <c r="I10" s="335">
        <f>IF(COUNT(VLOOKUP($A10,Donnees_Depenses!$A:$BF,16,FALSE)),VLOOKUP($A10,Donnees_Depenses!$A:$BF,16,FALSE),"")</f>
        <v/>
      </c>
      <c r="J10" s="335">
        <f>IF(COUNT(VLOOKUP($A10,Donnees_Depenses!$A:$BF,17,FALSE)),VLOOKUP($A10,Donnees_Depenses!$A:$BF,17,FALSE),"")</f>
        <v/>
      </c>
      <c r="K10" s="336">
        <f>IF(AND(COUNT(I10),COUNT(J10),(I10&gt;0)),(J10-I10)/I10,"")</f>
        <v/>
      </c>
    </row>
    <row r="11" ht="17.25" customHeight="1">
      <c r="A11" s="127" t="inlineStr">
        <is>
          <t>EF-ES-1-5</t>
        </is>
      </c>
      <c r="B11" s="127" t="n"/>
      <c r="C11" s="241" t="n"/>
      <c r="D11" s="533" t="inlineStr">
        <is>
          <t>Activité dispensée par les établissements de santé Hors Région</t>
        </is>
      </c>
      <c r="E11" s="534" t="n"/>
      <c r="F11" s="534" t="n"/>
      <c r="G11" s="535" t="n"/>
      <c r="H11" s="337">
        <f>IF(COUNT(VLOOKUP($A11,Donnees_Depenses!$A:$BF,15,FALSE)),VLOOKUP($A11,Donnees_Depenses!$A:$BF,15,FALSE),"")</f>
        <v/>
      </c>
      <c r="I11" s="338">
        <f>IF(COUNT(VLOOKUP($A11,Donnees_Depenses!$A:$BF,16,FALSE)),VLOOKUP($A11,Donnees_Depenses!$A:$BF,16,FALSE),"")</f>
        <v/>
      </c>
      <c r="J11" s="338">
        <f>IF(COUNT(VLOOKUP($A11,Donnees_Depenses!$A:$BF,17,FALSE)),VLOOKUP($A11,Donnees_Depenses!$A:$BF,17,FALSE),"")</f>
        <v/>
      </c>
      <c r="K11" s="339">
        <f>IF(AND(COUNT(I11),COUNT(J11),(I11&gt;0)),(J11-I11)/I11,"")</f>
        <v/>
      </c>
    </row>
    <row r="12" ht="9" customHeight="1">
      <c r="D12" s="248" t="n"/>
      <c r="F12" s="521" t="n"/>
      <c r="G12" s="521" t="n"/>
      <c r="H12" s="521" t="n"/>
      <c r="I12" s="521" t="n"/>
      <c r="J12" s="521" t="n"/>
    </row>
    <row r="13" ht="71.25" customHeight="1">
      <c r="A13" s="442" t="inlineStr">
        <is>
          <t>2) MIGAC SSR</t>
        </is>
      </c>
      <c r="B13" s="517" t="n"/>
      <c r="D13" s="247" t="n"/>
      <c r="F13" s="12" t="n"/>
      <c r="G13" s="536" t="n"/>
      <c r="H13" s="537">
        <f>"Crédits notifiés aux ES en "&amp;Donnees_Depenses!$E$1&amp;" (M€)"</f>
        <v/>
      </c>
      <c r="I13" s="1" t="n"/>
    </row>
    <row r="14" ht="69" customHeight="1">
      <c r="A14" s="373" t="inlineStr">
        <is>
          <t>EF-ES-1-2-2</t>
        </is>
      </c>
      <c r="B14" s="127" t="n"/>
      <c r="C14" s="147" t="n"/>
      <c r="D14" s="524" t="inlineStr">
        <is>
          <t>MIGAC (Mission d'intérêt général et d'aide à la contractualisation) SSR</t>
        </is>
      </c>
      <c r="E14" s="525" t="n"/>
      <c r="F14" s="525" t="n"/>
      <c r="G14" s="526" t="n"/>
      <c r="H14" s="293">
        <f>IF(COUNT(VLOOKUP($A14,Donnees_Depenses!$A:$AR,5,FALSE)),VLOOKUP($A14,Donnees_Depenses!$A:$AR,5,FALSE),"")</f>
        <v/>
      </c>
      <c r="I14" s="1" t="n"/>
    </row>
    <row r="15" ht="9" customHeight="1">
      <c r="D15" s="248" t="n"/>
      <c r="F15" s="521" t="n"/>
      <c r="G15" s="521" t="n"/>
      <c r="H15" s="521" t="n"/>
      <c r="I15" s="521" t="n"/>
      <c r="J15" s="521" t="n"/>
    </row>
    <row r="16" ht="56.25" customHeight="1">
      <c r="A16" s="442" t="inlineStr">
        <is>
          <t>2) MIGAC</t>
        </is>
      </c>
      <c r="B16" s="517" t="n"/>
      <c r="D16" s="247" t="n"/>
      <c r="F16" s="12" t="n"/>
      <c r="G16" s="536" t="n"/>
      <c r="H16" s="537">
        <f>"Crédits notifiés aux ES en "&amp;Donnees_Depenses!$E$1&amp;" (M€)"</f>
        <v/>
      </c>
      <c r="I16" s="1" t="n"/>
    </row>
    <row r="17" ht="41.25" customHeight="1">
      <c r="A17" s="126" t="inlineStr">
        <is>
          <t>EF-ES-1-1-6</t>
        </is>
      </c>
      <c r="B17" s="127" t="n"/>
      <c r="C17" s="147" t="n"/>
      <c r="D17" s="524" t="inlineStr">
        <is>
          <t xml:space="preserve">MIGAC (Mission d'intérêt général et d'aide à la contractualisation)  MCO selon la nomenclature des articles D. 162-6 et D.162-7 du CSS - Hors crédits intégrés au FIR </t>
        </is>
      </c>
      <c r="E17" s="525" t="n"/>
      <c r="F17" s="525" t="n"/>
      <c r="G17" s="526" t="n"/>
      <c r="H17" s="293">
        <f>IF(COUNT(VLOOKUP($A17,Donnees_Depenses!$A:$O,11,FALSE)),VLOOKUP($A17,Donnees_Depenses!$A:$O,11,FALSE),"")+IF(COUNT(VLOOKUP($A17,Donnees_Depenses!$A:$AR,17,FALSE)),VLOOKUP($A17,Donnees_Depenses!$A:$AR,17,FALSE),"")</f>
        <v/>
      </c>
      <c r="I17" s="1" t="n"/>
    </row>
    <row r="18" ht="18.75" customHeight="1">
      <c r="A18" s="126" t="inlineStr">
        <is>
          <t>EF-ES-1-1-6-1</t>
        </is>
      </c>
      <c r="B18" s="127" t="n"/>
      <c r="C18" s="147" t="n"/>
      <c r="D18" s="538" t="inlineStr">
        <is>
          <t>Missions d'intérêt général (MIG)</t>
        </is>
      </c>
      <c r="E18" s="528" t="n"/>
      <c r="F18" s="528" t="n"/>
      <c r="G18" s="529" t="n"/>
      <c r="H18" s="294">
        <f>IF(COUNT(VLOOKUP($A18,Donnees_Depenses!$A:$O,11,FALSE)),VLOOKUP($A18,Donnees_Depenses!$A:$O,11,FALSE),"")+IF(COUNT(VLOOKUP($A18,Donnees_Depenses!$A:$AR,17,FALSE)),VLOOKUP($A18,Donnees_Depenses!$A:$AR,17,FALSE),"")</f>
        <v/>
      </c>
      <c r="I18" s="1" t="n"/>
    </row>
    <row r="19" ht="15.75" customHeight="1">
      <c r="A19" s="126" t="inlineStr">
        <is>
          <t>EF-ES-1-1-6-1-1</t>
        </is>
      </c>
      <c r="B19" s="127" t="n"/>
      <c r="C19" s="242" t="n"/>
      <c r="D19" s="438" t="inlineStr">
        <is>
          <t>dont les missions de participation aux missions de santé publique (5)</t>
        </is>
      </c>
      <c r="G19" s="531" t="n"/>
      <c r="H19" s="340">
        <f>IF(COUNT(VLOOKUP($A19,Donnees_Depenses!$A:$O,11,FALSE)),VLOOKUP($A19,Donnees_Depenses!$A:$O,11,FALSE),"")+IF(COUNT(VLOOKUP($A19,Donnees_Depenses!$A:$AR,17,FALSE)),VLOOKUP($A19,Donnees_Depenses!$A:$AR,17,FALSE),"")</f>
        <v/>
      </c>
      <c r="I19" s="1" t="n"/>
    </row>
    <row r="20" ht="15.75" customHeight="1">
      <c r="A20" s="126" t="inlineStr">
        <is>
          <t>EF-ES-1-1-6-1-2</t>
        </is>
      </c>
      <c r="B20" s="127" t="n"/>
      <c r="C20" s="147" t="n"/>
      <c r="D20" s="530" t="inlineStr">
        <is>
          <t>dont les missions de participation à la définition et à la mise en œuvre des politiques publiques (6)</t>
        </is>
      </c>
      <c r="G20" s="531" t="n"/>
      <c r="H20" s="340">
        <f>IF(COUNT(VLOOKUP($A20,Donnees_Depenses!$A:$O,11,FALSE)),VLOOKUP($A20,Donnees_Depenses!$A:$O,11,FALSE),"")+IF(COUNT(VLOOKUP($A20,Donnees_Depenses!$A:$AR,17,FALSE)),VLOOKUP($A20,Donnees_Depenses!$A:$AR,17,FALSE),"")</f>
        <v/>
      </c>
      <c r="I20" s="1" t="n"/>
    </row>
    <row r="21" ht="31.5" customHeight="1">
      <c r="A21" s="126" t="inlineStr">
        <is>
          <t>EF-ES-1-1-6-1-3</t>
        </is>
      </c>
      <c r="B21" s="127" t="n"/>
      <c r="C21" s="242" t="n"/>
      <c r="D21" s="530" t="inlineStr">
        <is>
          <t>dont les missions relatives aux activités de soins dispensés à des populations spécifiques (7)</t>
        </is>
      </c>
      <c r="G21" s="531" t="n"/>
      <c r="H21" s="340">
        <f>IF(COUNT(VLOOKUP($A21,Donnees_Depenses!$A:$O,11,FALSE)),VLOOKUP($A21,Donnees_Depenses!$A:$O,11,FALSE),"")+IF(COUNT(VLOOKUP($A21,Donnees_Depenses!$A:$AR,17,FALSE)),VLOOKUP($A21,Donnees_Depenses!$A:$AR,17,FALSE),"")</f>
        <v/>
      </c>
      <c r="I21" s="1" t="n"/>
    </row>
    <row r="22" ht="12" customHeight="1">
      <c r="A22" s="126" t="inlineStr">
        <is>
          <t>EF-ES-1-1-6-1-5</t>
        </is>
      </c>
      <c r="B22" s="127" t="n"/>
      <c r="C22" s="147" t="n"/>
      <c r="D22" s="533" t="inlineStr">
        <is>
          <t>Missions d'ens, de recherche, de rôle de référence et d'innovation (MERRI)</t>
        </is>
      </c>
      <c r="E22" s="534" t="n"/>
      <c r="F22" s="534" t="n"/>
      <c r="G22" s="535" t="n"/>
      <c r="H22" s="340">
        <f>IF(COUNT(VLOOKUP($A22,Donnees_Depenses!$A:$O,11,FALSE)),VLOOKUP($A22,Donnees_Depenses!$A:$O,11,FALSE),"")+IF(COUNT(VLOOKUP($A22,Donnees_Depenses!$A:$AR,17,FALSE)),VLOOKUP($A22,Donnees_Depenses!$A:$AR,17,FALSE),"")</f>
        <v/>
      </c>
      <c r="I22" s="1" t="n"/>
    </row>
    <row r="23" ht="135" customHeight="1">
      <c r="A23" s="126" t="inlineStr">
        <is>
          <t>EF-ES-1-1-6-2</t>
        </is>
      </c>
      <c r="B23" s="127" t="n"/>
      <c r="C23" s="147" t="n"/>
      <c r="D23" s="539" t="inlineStr">
        <is>
          <t>Aides à la contractualisation (AC)</t>
        </is>
      </c>
      <c r="E23" s="525" t="n"/>
      <c r="F23" s="525" t="n"/>
      <c r="G23" s="526" t="n"/>
      <c r="H23" s="295">
        <f>IF(COUNT(VLOOKUP($A23,Donnees_Depenses!$A:$O,11,FALSE)),VLOOKUP($A23,Donnees_Depenses!$A:$O,11,FALSE),"")+IF(COUNT(VLOOKUP($A23,Donnees_Depenses!$A:$AR,17,FALSE)),VLOOKUP($A23,Donnees_Depenses!$A:$AR,17,FALSE),"")</f>
        <v/>
      </c>
      <c r="I23" s="1" t="n"/>
    </row>
    <row r="24" ht="36" customHeight="1">
      <c r="D24" s="248" t="n"/>
      <c r="E24" s="98" t="n"/>
      <c r="F24" s="96" t="n"/>
      <c r="G24" s="96" t="n"/>
      <c r="H24" s="97" t="n"/>
      <c r="I24" s="96" t="n"/>
    </row>
    <row r="25" ht="78.75" customHeight="1">
      <c r="D25" s="249" t="n"/>
      <c r="E25" s="59" t="n"/>
      <c r="H25" s="522">
        <f>"Versements de l'assurance maladie aux établissements en "&amp;Donnees_Depenses!$D$1&amp;" (décaissements) (M€)"</f>
        <v/>
      </c>
      <c r="I25" s="522">
        <f>"Versements de l'assurance maladie aux établissements en "&amp;Donnees_Depenses!$E$1&amp;" (décaissements) (M€)"</f>
        <v/>
      </c>
      <c r="J25" s="522">
        <f>"Variation "&amp;Donnees_Depenses!$D$1&amp;" / "&amp;Donnees_Depenses!$E$1</f>
        <v/>
      </c>
    </row>
    <row r="26" ht="23.25" customHeight="1">
      <c r="A26" s="442" t="inlineStr">
        <is>
          <t>3) OGD</t>
        </is>
      </c>
      <c r="B26" s="517" t="n"/>
      <c r="C26" s="243" t="n"/>
      <c r="D26" s="540" t="inlineStr">
        <is>
          <t>Versements au titre de l'OGD</t>
        </is>
      </c>
      <c r="E26" s="541" t="n"/>
      <c r="F26" s="541" t="n"/>
      <c r="G26" s="542" t="n"/>
      <c r="H26" s="270">
        <f>SUM(H27:H28)</f>
        <v/>
      </c>
      <c r="I26" s="270">
        <f>SUM(I27:I28)</f>
        <v/>
      </c>
      <c r="J26" s="236">
        <f>IF(AND(COUNT(H26),COUNT(I26),(H26&gt;0)),(I26-H26)/H26,"")</f>
        <v/>
      </c>
    </row>
    <row r="27" ht="10.5" customHeight="1">
      <c r="A27" s="126" t="inlineStr">
        <is>
          <t>EF-AM-CNSA-1</t>
        </is>
      </c>
      <c r="B27" s="127" t="n"/>
      <c r="C27" s="242" t="n"/>
      <c r="D27" s="543" t="inlineStr">
        <is>
          <t>Etablissements et services pour personnes âgées</t>
        </is>
      </c>
      <c r="E27" s="544" t="n"/>
      <c r="F27" s="544" t="n"/>
      <c r="G27" s="545" t="n"/>
      <c r="H27" s="311">
        <f>IF(COUNT(VLOOKUP($A27,Donnees_Enveloppes!$A:$L,4,FALSE)),VLOOKUP($A27,Donnees_Enveloppes!$A:$L,4,FALSE),"")</f>
        <v/>
      </c>
      <c r="I27" s="311">
        <f>IF(COUNT(VLOOKUP($A27,Donnees_Enveloppes!$A:$L,5,FALSE)),VLOOKUP($A27,Donnees_Enveloppes!$A:$L,5,FALSE),"")</f>
        <v/>
      </c>
      <c r="J27" s="341">
        <f>IF(AND(COUNT(H27),COUNT(I27),(H27&gt;0)),(I27-H27)/H27,"")</f>
        <v/>
      </c>
      <c r="K27" s="61" t="n"/>
    </row>
    <row r="28" ht="75" customHeight="1">
      <c r="A28" s="126" t="inlineStr">
        <is>
          <t>EF-AM-CNSA-2</t>
        </is>
      </c>
      <c r="B28" s="127" t="n"/>
      <c r="C28" s="242" t="n"/>
      <c r="D28" s="546" t="inlineStr">
        <is>
          <t xml:space="preserve">Etablissements pour personnes handicapées </t>
        </is>
      </c>
      <c r="E28" s="547" t="n"/>
      <c r="F28" s="547" t="n"/>
      <c r="G28" s="548" t="n"/>
      <c r="H28" s="300">
        <f>IF(COUNT(VLOOKUP($A28,Donnees_Enveloppes!$A:$L,4,FALSE)),VLOOKUP($A28,Donnees_Enveloppes!$A:$L,4,FALSE),"")</f>
        <v/>
      </c>
      <c r="I28" s="300">
        <f>IF(COUNT(VLOOKUP($A28,Donnees_Enveloppes!$A:$L,5,FALSE)),VLOOKUP($A28,Donnees_Enveloppes!$A:$L,5,FALSE),"")</f>
        <v/>
      </c>
      <c r="J28" s="342">
        <f>IF(AND(COUNT(H28),COUNT(I28),(H28&gt;0)),(I28-H28)/H28,"")</f>
        <v/>
      </c>
    </row>
    <row r="29" ht="36" customHeight="1">
      <c r="A29" s="129" t="n"/>
      <c r="C29" s="129" t="n"/>
      <c r="D29" s="251" t="n"/>
      <c r="E29" s="62" t="n"/>
      <c r="F29" s="176" t="n"/>
      <c r="G29" s="18" t="n"/>
      <c r="H29" s="60" t="n"/>
      <c r="I29" s="61" t="n"/>
    </row>
    <row r="30" ht="31.5" customHeight="1">
      <c r="A30" s="129" t="n"/>
      <c r="C30" s="129" t="n"/>
      <c r="D30" s="250" t="n"/>
      <c r="E30" s="62" t="n"/>
      <c r="F30" s="1" t="n"/>
      <c r="G30" s="522">
        <f>"Dépenses année "&amp;Donnees_Depenses!$C$1&amp;" (M€)"</f>
        <v/>
      </c>
      <c r="H30" s="522">
        <f>"Dépenses année "&amp;Donnees_Depenses!$D$1&amp;" (M€)"</f>
        <v/>
      </c>
      <c r="I30" s="522">
        <f>"Dépenses année "&amp;Donnees_Depenses!$E$1&amp;" (M€)"</f>
        <v/>
      </c>
      <c r="J30" s="522">
        <f>"Variation "&amp;Donnees_Depenses!$D$1&amp;" / "&amp;Donnees_Depenses!$E$1</f>
        <v/>
      </c>
    </row>
    <row r="31" ht="23.25" customHeight="1">
      <c r="A31" s="442" t="inlineStr">
        <is>
          <t>4) PAI</t>
        </is>
      </c>
      <c r="B31" s="517" t="n"/>
      <c r="C31" s="243" t="n"/>
      <c r="D31" s="549" t="inlineStr">
        <is>
          <t>Plan d'aide à l'investissement (PAI)</t>
        </is>
      </c>
      <c r="E31" s="541" t="n"/>
      <c r="F31" s="550" t="n"/>
      <c r="G31" s="270">
        <f>SUM(G32:G33)</f>
        <v/>
      </c>
      <c r="H31" s="270">
        <f>SUM(H32:H33)</f>
        <v/>
      </c>
      <c r="I31" s="270">
        <f>SUM(I32:I33)</f>
        <v/>
      </c>
      <c r="J31" s="236">
        <f>IF(AND(COUNT(H31),COUNT(I31),(H31&gt;0)),(I31-H31)/H31,"")</f>
        <v/>
      </c>
    </row>
    <row r="32" ht="13.5" customHeight="1">
      <c r="A32" s="126" t="inlineStr">
        <is>
          <t>EF-CNSA-1</t>
        </is>
      </c>
      <c r="B32" s="127" t="n"/>
      <c r="C32" s="147" t="n"/>
      <c r="D32" s="551" t="inlineStr">
        <is>
          <t>Etablissements et services pour personnes âgées</t>
        </is>
      </c>
      <c r="E32" s="544" t="n"/>
      <c r="F32" s="552" t="n"/>
      <c r="G32" s="310">
        <f>IF(COUNT(VLOOKUP($A32,Donnees_Enveloppes!$A:$L,3,FALSE)),VLOOKUP($A32,Donnees_Enveloppes!$A:$L,3,FALSE),"")</f>
        <v/>
      </c>
      <c r="H32" s="310">
        <f>IF(COUNT(VLOOKUP($A32,Donnees_Enveloppes!$A:$L,4,FALSE)),VLOOKUP($A32,Donnees_Enveloppes!$A:$L,4,FALSE),"")</f>
        <v/>
      </c>
      <c r="I32" s="310">
        <f>IF(COUNT(VLOOKUP($A32,Donnees_Enveloppes!$A:$L,5,FALSE)),VLOOKUP($A32,Donnees_Enveloppes!$A:$L,5,FALSE),"")</f>
        <v/>
      </c>
      <c r="J32" s="343">
        <f>IF(AND(COUNT(H32),COUNT(I32),(H32&gt;0)),(I32-H32)/H32,"")</f>
        <v/>
      </c>
    </row>
    <row r="33" ht="98.25" customHeight="1">
      <c r="A33" s="130" t="inlineStr">
        <is>
          <t>EF-CNSA-2</t>
        </is>
      </c>
      <c r="B33" s="131" t="n"/>
      <c r="C33" s="148" t="n"/>
      <c r="D33" s="553" t="inlineStr">
        <is>
          <t xml:space="preserve">Etablissements et services pour personnes handicapées </t>
        </is>
      </c>
      <c r="E33" s="547" t="n"/>
      <c r="F33" s="554" t="n"/>
      <c r="G33" s="300">
        <f>IF(COUNT(VLOOKUP($A33,Donnees_Enveloppes!$A:$L,3,FALSE)),VLOOKUP($A33,Donnees_Enveloppes!$A:$L,3,FALSE),"")</f>
        <v/>
      </c>
      <c r="H33" s="300">
        <f>IF(COUNT(VLOOKUP($A33,Donnees_Enveloppes!$A:$L,4,FALSE)),VLOOKUP($A33,Donnees_Enveloppes!$A:$L,4,FALSE),"")</f>
        <v/>
      </c>
      <c r="I33" s="300">
        <f>IF(COUNT(VLOOKUP($A33,Donnees_Enveloppes!$A:$L,5,FALSE)),VLOOKUP($A33,Donnees_Enveloppes!$A:$L,5,FALSE),"")</f>
        <v/>
      </c>
      <c r="J33" s="342">
        <f>IF(AND(COUNT(H33),COUNT(I33),(H33&gt;0)),(I33-H33)/H33,"")</f>
        <v/>
      </c>
    </row>
    <row r="34" ht="18.75" customHeight="1">
      <c r="A34" s="129" t="n"/>
      <c r="C34" s="129" t="n"/>
      <c r="D34" s="252" t="n"/>
      <c r="E34" s="1" t="n"/>
      <c r="F34" s="60" t="n"/>
      <c r="G34" s="60" t="n"/>
      <c r="H34" s="60" t="n"/>
      <c r="I34" s="61" t="n"/>
    </row>
    <row r="35" ht="49.5" customHeight="1">
      <c r="D35" s="244" t="n"/>
      <c r="G35" s="1" t="n"/>
      <c r="H35" s="1" t="n"/>
      <c r="I35" s="1" t="n"/>
      <c r="J35" s="349" t="n"/>
      <c r="K35" s="555" t="inlineStr">
        <is>
          <t xml:space="preserve">Paiements aux ES au titre du FMESPP (Fonds de Modernisation des Etablissements de Santé Publics et Privés) </t>
        </is>
      </c>
      <c r="L35" s="525" t="n"/>
      <c r="M35" s="525" t="n"/>
      <c r="N35" s="556" t="n"/>
      <c r="O35" s="292">
        <f>SUM(O36:O40)</f>
        <v/>
      </c>
      <c r="P35" s="240" t="n"/>
    </row>
    <row r="36" ht="44.25" customHeight="1">
      <c r="A36" s="442" t="inlineStr">
        <is>
          <t>6) FIR</t>
        </is>
      </c>
      <c r="B36" s="517" t="n"/>
      <c r="D36" s="245" t="n"/>
      <c r="E36" s="59" t="n"/>
      <c r="F36" s="1" t="n"/>
      <c r="G36" s="522">
        <f>"Dépenses Année "&amp;Donnees_Depenses!$E$1</f>
        <v/>
      </c>
      <c r="H36" s="1" t="n"/>
      <c r="I36" s="1" t="n"/>
      <c r="J36" s="349" t="n"/>
      <c r="K36" s="557" t="inlineStr">
        <is>
          <t>Investissements</t>
        </is>
      </c>
      <c r="N36" s="558" t="n"/>
      <c r="O36" s="311">
        <f>IF(COUNT(VLOOKUP($A77,Donnees_Depenses!$A:$O,5,FALSE)),VLOOKUP($A77,Donnees_Depenses!$A:$O,5,FALSE),"")</f>
        <v/>
      </c>
    </row>
    <row r="37" ht="49.5" customHeight="1">
      <c r="A37" s="199" t="inlineStr">
        <is>
          <t>EF-FIR</t>
        </is>
      </c>
      <c r="B37" s="25" t="n"/>
      <c r="C37" s="132" t="n"/>
      <c r="D37" s="559" t="inlineStr">
        <is>
          <t>Fonds d'intervention régional (FIR)</t>
        </is>
      </c>
      <c r="E37" s="560" t="n"/>
      <c r="F37" s="561" t="n"/>
      <c r="G37" s="297">
        <f>IF(COUNT(VLOOKUP($A37,Donnees_Enveloppes!$A:$L,8,FALSE)),VLOOKUP($A37,Donnees_Enveloppes!$A:$L,8,FALSE),"")</f>
        <v/>
      </c>
      <c r="H37" s="1" t="n"/>
      <c r="I37" s="1" t="n"/>
      <c r="K37" s="557" t="inlineStr">
        <is>
          <t>Modernisations</t>
        </is>
      </c>
      <c r="N37" s="558" t="n"/>
      <c r="O37" s="311">
        <f>IF(COUNT(VLOOKUP($A78,Donnees_Depenses!$A:$O,5,FALSE)),VLOOKUP($A78,Donnees_Depenses!$A:$O,5,FALSE),"")</f>
        <v/>
      </c>
      <c r="P37" s="240" t="n"/>
    </row>
    <row r="38" ht="15.75" customHeight="1">
      <c r="A38" s="386" t="inlineStr">
        <is>
          <t>EF-FIR-1</t>
        </is>
      </c>
      <c r="B38" s="127" t="n"/>
      <c r="C38" s="147" t="n"/>
      <c r="D38" s="562" t="inlineStr">
        <is>
          <t>au titre de la mission 1 : Promotion de la santé, prévention des maladies, des traumatismes, du handicap et de la perte d’autonomie</t>
        </is>
      </c>
      <c r="E38" s="544" t="n"/>
      <c r="F38" s="552" t="n"/>
      <c r="G38" s="301">
        <f>IF(COUNT(VLOOKUP($A38,Donnees_Enveloppes!$A:$L,8,FALSE)),VLOOKUP($A38,Donnees_Enveloppes!$A:$L,8,FALSE),"")</f>
        <v/>
      </c>
      <c r="H38" s="1" t="n"/>
      <c r="I38" s="1" t="n"/>
      <c r="K38" s="557" t="inlineStr">
        <is>
          <t>RH</t>
        </is>
      </c>
      <c r="N38" s="558" t="n"/>
      <c r="O38" s="311">
        <f>IF(COUNT(VLOOKUP($A79,Donnees_Depenses!$A:$O,5,FALSE)),VLOOKUP($A79,Donnees_Depenses!$A:$O,5,FALSE),"")</f>
        <v/>
      </c>
    </row>
    <row r="39" ht="15.75" customHeight="1">
      <c r="A39" s="386" t="inlineStr">
        <is>
          <t>EF-FIR- 1-1</t>
        </is>
      </c>
      <c r="B39" s="127" t="n"/>
      <c r="C39" s="147" t="n"/>
      <c r="D39" s="563" t="inlineStr">
        <is>
          <t>Des actions de pilotage régional et de soutien dans le domaine de la prévention et de l'observation en santé, de l'évaluation des programmes de santé et de la diffusion des bonnes pratiques</t>
        </is>
      </c>
      <c r="F39" s="558" t="n"/>
      <c r="G39" s="311">
        <f>IF(COUNT(VLOOKUP($A39,Donnees_Enveloppes!$A:$L,8,FALSE)),VLOOKUP($A39,Donnees_Enveloppes!$A:$L,8,FALSE),"")</f>
        <v/>
      </c>
      <c r="H39" s="1" t="n"/>
      <c r="I39" s="1" t="n"/>
      <c r="J39" s="349" t="n"/>
      <c r="K39" s="557" t="inlineStr">
        <is>
          <t>Autres opérations</t>
        </is>
      </c>
      <c r="N39" s="558" t="n"/>
      <c r="O39" s="311">
        <f>IF(COUNT(VLOOKUP($A80,Donnees_Depenses!$A:$O,5,FALSE)),VLOOKUP($A80,Donnees_Depenses!$A:$O,5,FALSE),"")</f>
        <v/>
      </c>
    </row>
    <row r="40" ht="15.75" customHeight="1">
      <c r="A40" s="386" t="inlineStr">
        <is>
          <t>EF-FIR- 1-2</t>
        </is>
      </c>
      <c r="B40" s="127" t="n"/>
      <c r="C40" s="242" t="n"/>
      <c r="D40" s="563" t="inlineStr">
        <is>
          <t xml:space="preserve">Des actions en matière d'éducation à la santé et de prévention des maladies, des comportements à risque ainsi que des risques environnementaux, en particulier d'éducation thérapeutique des patients </t>
        </is>
      </c>
      <c r="F40" s="558" t="n"/>
      <c r="G40" s="311">
        <f>IF(COUNT(VLOOKUP($A40,Donnees_Enveloppes!$A:$L,8,FALSE)),VLOOKUP($A40,Donnees_Enveloppes!$A:$L,8,FALSE),"")</f>
        <v/>
      </c>
      <c r="H40" s="1" t="n"/>
      <c r="I40" s="1" t="n"/>
      <c r="K40" s="564" t="inlineStr">
        <is>
          <t>Crédits régionalisés fongibles</t>
        </is>
      </c>
      <c r="L40" s="534" t="n"/>
      <c r="M40" s="534" t="n"/>
      <c r="N40" s="565" t="n"/>
      <c r="O40" s="300">
        <f>IF(COUNT(VLOOKUP($A81,Donnees_Depenses!$A:$O,5,FALSE)),VLOOKUP($A81,Donnees_Depenses!$A:$O,5,FALSE),"")</f>
        <v/>
      </c>
    </row>
    <row r="41" ht="15.75" customHeight="1">
      <c r="A41" s="386" t="inlineStr">
        <is>
          <t>EF-FIR- 1-3</t>
        </is>
      </c>
      <c r="B41" s="127" t="n"/>
      <c r="C41" s="242" t="n"/>
      <c r="D41" s="468" t="inlineStr">
        <is>
          <t xml:space="preserve">Des actions destinées à assurer le dépistage et le diagnostic de maladies transmissibles </t>
        </is>
      </c>
      <c r="E41" s="469" t="n"/>
      <c r="F41" s="473" t="n"/>
      <c r="G41" s="311">
        <f>IF(COUNT(VLOOKUP($A41,Donnees_Enveloppes!$A:$L,8,FALSE)),VLOOKUP($A41,Donnees_Enveloppes!$A:$L,8,FALSE),"")</f>
        <v/>
      </c>
      <c r="H41" s="1" t="n"/>
      <c r="I41" s="1" t="n"/>
      <c r="K41" s="98" t="inlineStr">
        <is>
          <t xml:space="preserve">*Hors crédits intégrés au FIR </t>
        </is>
      </c>
      <c r="M41" s="18" t="n"/>
      <c r="N41" s="18" t="n"/>
    </row>
    <row r="42" ht="15.75" customHeight="1">
      <c r="A42" s="386" t="inlineStr">
        <is>
          <t>EF-FIR- 1-4</t>
        </is>
      </c>
      <c r="B42" s="127" t="n"/>
      <c r="C42" s="147" t="n"/>
      <c r="D42" s="468" t="inlineStr">
        <is>
          <t>Des actions mises en œuvre dans le cadre de la gestion des situations sanitaires exceptionnelles</t>
        </is>
      </c>
      <c r="G42" s="311">
        <f>IF(COUNT(VLOOKUP($A42,Donnees_Enveloppes!$A:$L,8,FALSE)),VLOOKUP($A42,Donnees_Enveloppes!$A:$L,8,FALSE),"")</f>
        <v/>
      </c>
      <c r="H42" s="1" t="n"/>
      <c r="I42" s="1" t="n"/>
      <c r="K42" s="98" t="n"/>
      <c r="M42" s="18" t="n"/>
      <c r="N42" s="18" t="n"/>
    </row>
    <row r="43" ht="15.75" customHeight="1">
      <c r="A43" s="386" t="inlineStr">
        <is>
          <t>EF-FIR- 1-5</t>
        </is>
      </c>
      <c r="B43" s="127" t="n"/>
      <c r="C43" s="147" t="n"/>
      <c r="D43" s="566" t="inlineStr">
        <is>
          <t>Des actions tendant à la prévention des traumatismes, des handicaps et de la perte d'autonomie, à l’exclusion de celles dont le financement incombe aux conseils généraux</t>
        </is>
      </c>
      <c r="E43" s="547" t="n"/>
      <c r="F43" s="554" t="n"/>
      <c r="G43" s="300">
        <f>IF(COUNT(VLOOKUP($A43,Donnees_Enveloppes!$A:$L,8,FALSE)),VLOOKUP($A43,Donnees_Enveloppes!$A:$L,8,FALSE),"")</f>
        <v/>
      </c>
      <c r="H43" s="1" t="n"/>
      <c r="I43" s="1" t="n"/>
    </row>
    <row r="44" ht="15.75" customHeight="1">
      <c r="A44" s="386" t="inlineStr">
        <is>
          <t>EF-FIR- 1-6</t>
        </is>
      </c>
      <c r="B44" s="127" t="n"/>
      <c r="C44" s="147" t="n"/>
      <c r="D44" s="566" t="inlineStr">
        <is>
          <t>Autres missions 1 Prévention</t>
        </is>
      </c>
      <c r="E44" s="547" t="n"/>
      <c r="F44" s="554" t="n"/>
      <c r="G44" s="300">
        <f>IF(COUNT(VLOOKUP($A44,Donnees_Enveloppes!$A:$L,8,FALSE)),VLOOKUP($A44,Donnees_Enveloppes!$A:$L,8,FALSE),"")</f>
        <v/>
      </c>
      <c r="H44" s="1" t="n"/>
      <c r="I44" s="1" t="n"/>
    </row>
    <row r="45" ht="15.75" customHeight="1">
      <c r="A45" s="386" t="inlineStr">
        <is>
          <t>EF-FIR- 1-7</t>
        </is>
      </c>
      <c r="B45" s="127" t="n"/>
      <c r="C45" s="147" t="n"/>
      <c r="D45" s="566" t="inlineStr">
        <is>
          <t>Autres missions 1 Médico-Social</t>
        </is>
      </c>
      <c r="E45" s="547" t="n"/>
      <c r="F45" s="554" t="n"/>
      <c r="G45" s="302">
        <f>IF(COUNT(VLOOKUP($A45,Donnees_Enveloppes!$A:$L,8,FALSE)),VLOOKUP($A45,Donnees_Enveloppes!$A:$L,8,FALSE),"")</f>
        <v/>
      </c>
      <c r="H45" s="1" t="n"/>
      <c r="I45" s="1" t="n"/>
    </row>
    <row r="46" ht="15.75" customHeight="1">
      <c r="A46" s="386" t="inlineStr">
        <is>
          <t>EF-FIR-2</t>
        </is>
      </c>
      <c r="B46" s="127" t="n"/>
      <c r="C46" s="147" t="n"/>
      <c r="D46" s="562" t="inlineStr">
        <is>
          <t>au titre de la mission 2 :  Organisation et  promotion de parcours de santé coordonnés ainsi que la qualité et la sécurité de l’offre sanitaire et médico-sociale</t>
        </is>
      </c>
      <c r="E46" s="544" t="n"/>
      <c r="F46" s="552" t="n"/>
      <c r="G46" s="301">
        <f>IF(COUNT(VLOOKUP($A46,Donnees_Enveloppes!$A:$L,8,FALSE)),VLOOKUP($A46,Donnees_Enveloppes!$A:$L,8,FALSE),"")</f>
        <v/>
      </c>
      <c r="H46" s="1" t="n"/>
      <c r="I46" s="1" t="n"/>
    </row>
    <row r="47" ht="15.75" customHeight="1">
      <c r="A47" s="386" t="inlineStr">
        <is>
          <t>EF-FIR- 2-1</t>
        </is>
      </c>
      <c r="B47" s="127" t="n"/>
      <c r="C47" s="147" t="n"/>
      <c r="D47" s="563" t="inlineStr">
        <is>
          <t>Le développement des parcours de santé coordonnés et des nouveaux modes d'exercice (objectif :expérimenter de nouvelles pratiques, organisations ou coopérations entre structures sanitaires et MS et les PS en particulier et les SI en santé)</t>
        </is>
      </c>
      <c r="F47" s="558" t="n"/>
      <c r="G47" s="311">
        <f>IF(COUNT(VLOOKUP($A47,Donnees_Enveloppes!$A:$L,8,FALSE)),VLOOKUP($A47,Donnees_Enveloppes!$A:$L,8,FALSE),"")</f>
        <v/>
      </c>
      <c r="H47" s="1" t="n"/>
      <c r="I47" s="1" t="n"/>
    </row>
    <row r="48" ht="15.75" customHeight="1">
      <c r="A48" s="386" t="inlineStr">
        <is>
          <t>EF-FIR- 2-2</t>
        </is>
      </c>
      <c r="B48" s="127" t="n"/>
      <c r="C48" s="147" t="n"/>
      <c r="D48" s="468" t="inlineStr">
        <is>
          <t xml:space="preserve">Les réseaux de santé </t>
        </is>
      </c>
      <c r="E48" s="469" t="n"/>
      <c r="F48" s="473" t="n"/>
      <c r="G48" s="311">
        <f>IF(COUNT(VLOOKUP($A48,Donnees_Enveloppes!$A:$L,8,FALSE)),VLOOKUP($A48,Donnees_Enveloppes!$A:$L,8,FALSE),"")</f>
        <v/>
      </c>
      <c r="H48" s="1" t="n"/>
      <c r="I48" s="1" t="n"/>
    </row>
    <row r="49" ht="21" customHeight="1">
      <c r="A49" s="386" t="inlineStr">
        <is>
          <t>EF-FIR- 2-3</t>
        </is>
      </c>
      <c r="B49" s="127" t="n"/>
      <c r="C49" s="242" t="n"/>
      <c r="D49" s="567" t="inlineStr">
        <is>
          <t xml:space="preserve">Des actions visant à améliorer la qualité et la sécurité  des soins et des prises en charge de l’offre sanitaire </t>
        </is>
      </c>
      <c r="F49" s="558" t="n"/>
      <c r="G49" s="311">
        <f>IF(COUNT(VLOOKUP($A49,Donnees_Enveloppes!$A:$L,8,FALSE)),VLOOKUP($A49,Donnees_Enveloppes!$A:$L,8,FALSE),"")</f>
        <v/>
      </c>
      <c r="H49" s="1" t="n"/>
      <c r="I49" s="1" t="n"/>
    </row>
    <row r="50" ht="15.75" customHeight="1">
      <c r="A50" s="386" t="inlineStr">
        <is>
          <t>EF-FIR- 2-4</t>
        </is>
      </c>
      <c r="B50" s="127" t="n"/>
      <c r="C50" s="147" t="n"/>
      <c r="D50" s="568" t="inlineStr">
        <is>
          <t xml:space="preserve">Des actions visant à améliorer la qualité et la sécurité  des soins et des prises en charge de l’offre médico-sociale </t>
        </is>
      </c>
      <c r="F50" s="558" t="n"/>
      <c r="G50" s="311">
        <f>IF(COUNT(VLOOKUP($A50,Donnees_Enveloppes!$A:$L,8,FALSE)),VLOOKUP($A50,Donnees_Enveloppes!$A:$L,8,FALSE),"")</f>
        <v/>
      </c>
      <c r="H50" s="1" t="n"/>
      <c r="I50" s="1" t="n"/>
    </row>
    <row r="51" ht="16.5" customHeight="1">
      <c r="A51" s="386" t="inlineStr">
        <is>
          <t>EF-FIR- 2-5</t>
        </is>
      </c>
      <c r="B51" s="127" t="n"/>
      <c r="C51" s="242" t="n"/>
      <c r="D51" s="468" t="inlineStr">
        <is>
          <t>Des actions favorisant un exercice pluridisciplinaire et regroupé des professionnels de santé</t>
        </is>
      </c>
      <c r="E51" s="469" t="n"/>
      <c r="F51" s="473" t="n"/>
      <c r="G51" s="311">
        <f>IF(COUNT(VLOOKUP($A51,Donnees_Enveloppes!$A:$L,8,FALSE)),VLOOKUP($A51,Donnees_Enveloppes!$A:$L,8,FALSE),"")</f>
        <v/>
      </c>
      <c r="H51" s="1" t="n"/>
      <c r="I51" s="1" t="n"/>
    </row>
    <row r="52" ht="20.25" customHeight="1">
      <c r="A52" s="386" t="inlineStr">
        <is>
          <t>EF-FIR- 2-6</t>
        </is>
      </c>
      <c r="B52" s="127" t="n"/>
      <c r="C52" s="147" t="n"/>
      <c r="D52" s="480" t="inlineStr">
        <is>
          <t>Les centres périnataux de proximité mentionnés à l'article R. 6123-50</t>
        </is>
      </c>
      <c r="E52" s="481" t="n"/>
      <c r="F52" s="482" t="n"/>
      <c r="G52" s="300">
        <f>IF(COUNT(VLOOKUP($A52,Donnees_Enveloppes!$A:$L,8,FALSE)),VLOOKUP($A52,Donnees_Enveloppes!$A:$L,8,FALSE),"")</f>
        <v/>
      </c>
      <c r="H52" s="1" t="n"/>
      <c r="I52" s="1" t="n"/>
    </row>
    <row r="53" ht="15.75" customHeight="1">
      <c r="A53" s="386" t="inlineStr">
        <is>
          <t>EF-FIR- 2-7</t>
        </is>
      </c>
      <c r="B53" s="127" t="n"/>
      <c r="C53" s="147" t="n"/>
      <c r="D53" s="480" t="inlineStr">
        <is>
          <t>Autres Mission 2 Sanitaire</t>
        </is>
      </c>
      <c r="E53" s="481" t="n"/>
      <c r="F53" s="482" t="n"/>
      <c r="G53" s="300">
        <f>IF(COUNT(VLOOKUP($A53,Donnees_Enveloppes!$A:$L,8,FALSE)),VLOOKUP($A53,Donnees_Enveloppes!$A:$L,8,FALSE),"")</f>
        <v/>
      </c>
      <c r="H53" s="1" t="n"/>
      <c r="I53" s="1" t="n"/>
    </row>
    <row r="54" ht="15.75" customHeight="1">
      <c r="A54" s="386" t="inlineStr">
        <is>
          <t>EF-FIR- 2-8</t>
        </is>
      </c>
      <c r="B54" s="127" t="n"/>
      <c r="C54" s="147" t="n"/>
      <c r="D54" s="480" t="inlineStr">
        <is>
          <t>Autres Mission 2 Médico-Social</t>
        </is>
      </c>
      <c r="E54" s="481" t="n"/>
      <c r="F54" s="482" t="n"/>
      <c r="G54" s="302">
        <f>IF(COUNT(VLOOKUP($A54,Donnees_Enveloppes!$A:$L,8,FALSE)),VLOOKUP($A54,Donnees_Enveloppes!$A:$L,8,FALSE),"")</f>
        <v/>
      </c>
      <c r="H54" s="1" t="n"/>
      <c r="I54" s="1" t="n"/>
    </row>
    <row r="55" ht="15.75" customHeight="1">
      <c r="A55" s="386" t="inlineStr">
        <is>
          <t>EF-FIR-3</t>
        </is>
      </c>
      <c r="B55" s="127" t="n"/>
      <c r="C55" s="242" t="n"/>
      <c r="D55" s="562" t="inlineStr">
        <is>
          <t>au titre de la mission 3 : Permanence des soins et répartition des professionnels et des structures de santé sur le territoire</t>
        </is>
      </c>
      <c r="E55" s="544" t="n"/>
      <c r="F55" s="552" t="n"/>
      <c r="G55" s="301">
        <f>IF(COUNT(VLOOKUP($A55,Donnees_Enveloppes!$A:$L,8,FALSE)),VLOOKUP($A55,Donnees_Enveloppes!$A:$L,8,FALSE),"")</f>
        <v/>
      </c>
      <c r="H55" s="1" t="n"/>
      <c r="I55" s="1" t="n"/>
    </row>
    <row r="56" ht="15.75" customHeight="1">
      <c r="A56" s="386" t="inlineStr">
        <is>
          <t>EF-FIR- 3-1</t>
        </is>
      </c>
      <c r="B56" s="127" t="n"/>
      <c r="C56" s="242" t="n"/>
      <c r="D56" s="563" t="inlineStr">
        <is>
          <t xml:space="preserve">Des rémunérations forfaitaires versées en application de l'article R. 6315-6 aux médecins qui participent à la permanence des soins </t>
        </is>
      </c>
      <c r="F56" s="558" t="n"/>
      <c r="G56" s="311">
        <f>IF(COUNT(VLOOKUP($A56,Donnees_Enveloppes!$A:$L,8,FALSE)),VLOOKUP($A56,Donnees_Enveloppes!$A:$L,8,FALSE),"")</f>
        <v/>
      </c>
      <c r="H56" s="1" t="n"/>
      <c r="I56" s="1" t="n"/>
    </row>
    <row r="57" ht="19.5" customHeight="1">
      <c r="A57" s="386" t="inlineStr">
        <is>
          <t>EF-FIR- 3-2</t>
        </is>
      </c>
      <c r="B57" s="127" t="n"/>
      <c r="C57" s="147" t="n"/>
      <c r="D57" s="563" t="inlineStr">
        <is>
          <t>Actions maisons médicales de garde</t>
        </is>
      </c>
      <c r="F57" s="558" t="n"/>
      <c r="G57" s="311">
        <f>IF(COUNT(VLOOKUP($A57,Donnees_Enveloppes!$A:$L,8,FALSE)),VLOOKUP($A57,Donnees_Enveloppes!$A:$L,8,FALSE),"")</f>
        <v/>
      </c>
      <c r="H57" s="1" t="n"/>
      <c r="I57" s="1" t="n"/>
    </row>
    <row r="58" ht="16.5" customHeight="1">
      <c r="A58" s="386" t="inlineStr">
        <is>
          <t>EF-FIR- 3-2</t>
        </is>
      </c>
      <c r="B58" s="127" t="n"/>
      <c r="C58" s="147" t="n"/>
      <c r="D58" s="563" t="inlineStr">
        <is>
          <t xml:space="preserve">De la permanence des soins en établissement de santé mentionnée au 1° de l'article L. 6112-1, conformément aux dispositions de l'article R. 6112-28 </t>
        </is>
      </c>
      <c r="F58" s="558" t="n"/>
      <c r="G58" s="311">
        <f>IF(COUNT(VLOOKUP($A58,Donnees_Enveloppes!$A:$L,8,FALSE)),VLOOKUP($A58,Donnees_Enveloppes!$A:$L,8,FALSE),"")</f>
        <v/>
      </c>
      <c r="H58" s="1" t="n"/>
      <c r="I58" s="1" t="n"/>
    </row>
    <row r="59" ht="18.75" customHeight="1">
      <c r="A59" s="386" t="inlineStr">
        <is>
          <t>EF-FIR- 3-3</t>
        </is>
      </c>
      <c r="B59" s="127" t="n"/>
      <c r="C59" s="147" t="n"/>
      <c r="D59" s="480" t="inlineStr">
        <is>
          <t>Des actions tendant à assurer une meilleure répartition géographique des professionnels de santé</t>
        </is>
      </c>
      <c r="E59" s="481" t="n"/>
      <c r="F59" s="482" t="n"/>
      <c r="G59" s="300">
        <f>IF(COUNT(VLOOKUP($A59,Donnees_Enveloppes!$A:$L,8,FALSE)),VLOOKUP($A59,Donnees_Enveloppes!$A:$L,8,FALSE),"")</f>
        <v/>
      </c>
      <c r="H59" s="1" t="n"/>
      <c r="I59" s="1" t="n"/>
    </row>
    <row r="60" ht="15.75" customHeight="1">
      <c r="A60" s="386" t="inlineStr">
        <is>
          <t>EF-FIR- 3-5</t>
        </is>
      </c>
      <c r="B60" s="127" t="n"/>
      <c r="C60" s="147" t="n"/>
      <c r="D60" s="480" t="inlineStr">
        <is>
          <t>Autre Mission 3 sanitaire</t>
        </is>
      </c>
      <c r="E60" s="481" t="n"/>
      <c r="F60" s="482" t="n"/>
      <c r="G60" s="311">
        <f>IF(COUNT(VLOOKUP($A60,Donnees_Enveloppes!$A:$L,8,FALSE)),VLOOKUP($A60,Donnees_Enveloppes!$A:$L,8,FALSE),"")</f>
        <v/>
      </c>
      <c r="H60" s="1" t="n"/>
      <c r="I60" s="1" t="n"/>
    </row>
    <row r="61" ht="18.75" customHeight="1">
      <c r="A61" s="386" t="inlineStr">
        <is>
          <t>EF-FIR-4</t>
        </is>
      </c>
      <c r="B61" s="127" t="n"/>
      <c r="C61" s="147" t="n"/>
      <c r="D61" s="562" t="inlineStr">
        <is>
          <t>au titre de la mission 4 : Efficience des structures sanitaires et médico-sociales et amélioration des conditions de travail de leurs personnels</t>
        </is>
      </c>
      <c r="E61" s="544" t="n"/>
      <c r="F61" s="552" t="n"/>
      <c r="G61" s="303">
        <f>IF(COUNT(VLOOKUP($A61,Donnees_Enveloppes!$A:$L,8,FALSE)),VLOOKUP($A61,Donnees_Enveloppes!$A:$L,8,FALSE),"")</f>
        <v/>
      </c>
      <c r="H61" s="1" t="n"/>
      <c r="I61" s="1" t="n"/>
    </row>
    <row r="62" ht="15.75" customHeight="1">
      <c r="A62" s="386" t="inlineStr">
        <is>
          <t>EF-FIR- 4-1</t>
        </is>
      </c>
      <c r="B62" s="127" t="n"/>
      <c r="C62" s="242" t="n"/>
      <c r="D62" s="563" t="inlineStr">
        <is>
          <t>Frais de conseil, de pilotage et d'accompagnement de la mise en œuvre des actions visant à améliorer la performance  des structures sanitaires</t>
        </is>
      </c>
      <c r="F62" s="558" t="n"/>
      <c r="G62" s="311">
        <f>IF(COUNT(VLOOKUP($A62,Donnees_Enveloppes!$A:$L,8,FALSE)),VLOOKUP($A62,Donnees_Enveloppes!$A:$L,8,FALSE),"")</f>
        <v/>
      </c>
      <c r="H62" s="1" t="n"/>
      <c r="I62" s="1" t="n"/>
    </row>
    <row r="63" ht="15.75" customHeight="1">
      <c r="A63" s="386" t="inlineStr">
        <is>
          <t>EF-FIR- 4-2</t>
        </is>
      </c>
      <c r="B63" s="127" t="n"/>
      <c r="C63" s="147" t="n"/>
      <c r="D63" s="468" t="inlineStr">
        <is>
          <t>Opérations de modernisation, d'adaptation et de restructuration des établissements ou de leurs groupements</t>
        </is>
      </c>
      <c r="E63" s="469" t="n"/>
      <c r="F63" s="473" t="n"/>
      <c r="G63" s="311">
        <f>IF(COUNT(VLOOKUP($A63,Donnees_Enveloppes!$A:$L,8,FALSE)),VLOOKUP($A63,Donnees_Enveloppes!$A:$L,8,FALSE),"")</f>
        <v/>
      </c>
      <c r="H63" s="1" t="n"/>
      <c r="I63" s="1" t="n"/>
    </row>
    <row r="64" ht="15.75" customHeight="1">
      <c r="A64" s="386" t="inlineStr">
        <is>
          <t>EF-FIR- 4-3</t>
        </is>
      </c>
      <c r="B64" s="127" t="n"/>
      <c r="C64" s="147" t="n"/>
      <c r="D64" s="563" t="inlineStr">
        <is>
          <t>Actions permettant la mutualisation des moyens de plusieurs ou de la totalité des professionnels et structures sanitaires de la région (systèmes d'information, achats, accompagnement de la modernisation et des restructurations, ingénierie de projets)</t>
        </is>
      </c>
      <c r="F64" s="558" t="n"/>
      <c r="G64" s="311">
        <f>IF(COUNT(VLOOKUP($A64,Donnees_Enveloppes!$A:$L,8,FALSE)),VLOOKUP($A64,Donnees_Enveloppes!$A:$L,8,FALSE),"")</f>
        <v/>
      </c>
      <c r="H64" s="1" t="n"/>
      <c r="I64" s="1" t="n"/>
    </row>
    <row r="65" ht="15.75" customHeight="1">
      <c r="A65" s="386" t="inlineStr">
        <is>
          <t>EF-FIR- 4-4</t>
        </is>
      </c>
      <c r="B65" s="127" t="n"/>
      <c r="C65" s="147" t="n"/>
      <c r="D65" s="563" t="inlineStr">
        <is>
          <t xml:space="preserve">Contrats locaux d'amélioration des conditions de travail (diagnostic préalable de situation réalisé par le CHSCT + accord négocié entre les responsables des structures et les organisations syndicales représentatives) </t>
        </is>
      </c>
      <c r="F65" s="558" t="n"/>
      <c r="G65" s="311">
        <f>IF(COUNT(VLOOKUP($A65,Donnees_Enveloppes!$A:$L,8,FALSE)),VLOOKUP($A65,Donnees_Enveloppes!$A:$L,8,FALSE),"")</f>
        <v/>
      </c>
      <c r="H65" s="1" t="n"/>
      <c r="I65" s="1" t="n"/>
    </row>
    <row r="66" ht="18.75" customHeight="1">
      <c r="A66" s="386" t="inlineStr">
        <is>
          <t>EF-FIR- 4-5</t>
        </is>
      </c>
      <c r="B66" s="127" t="n"/>
      <c r="C66" s="147" t="n"/>
      <c r="D66" s="567" t="inlineStr">
        <is>
          <t xml:space="preserve">Actions de gestion prévisionnelle des métiers, emplois et compétences </t>
        </is>
      </c>
      <c r="F66" s="558" t="n"/>
      <c r="G66" s="311">
        <f>IF(COUNT(VLOOKUP($A66,Donnees_Enveloppes!$A:$L,8,FALSE)),VLOOKUP($A66,Donnees_Enveloppes!$A:$L,8,FALSE),"")</f>
        <v/>
      </c>
      <c r="H66" s="1" t="n"/>
      <c r="I66" s="1" t="n"/>
    </row>
    <row r="67" ht="15.75" customHeight="1">
      <c r="A67" s="386" t="inlineStr">
        <is>
          <t>EF-FIR- 4-6</t>
        </is>
      </c>
      <c r="B67" s="127" t="n"/>
      <c r="C67" s="242" t="n"/>
      <c r="D67" s="567" t="inlineStr">
        <is>
          <t>Aides individuelles, prestations et compléments de rémunération destinés à favoriser la mobilité et l'adaptation des personnels des structures engagées dans des opérations de modernisation et de restructuration</t>
        </is>
      </c>
      <c r="F67" s="558" t="n"/>
      <c r="G67" s="311">
        <f>IF(COUNT(VLOOKUP($A67,Donnees_Enveloppes!$A:$L,8,FALSE)),VLOOKUP($A67,Donnees_Enveloppes!$A:$L,8,FALSE),"")</f>
        <v/>
      </c>
      <c r="H67" s="1" t="n"/>
      <c r="I67" s="1" t="n"/>
    </row>
    <row r="68" ht="15.75" customHeight="1">
      <c r="A68" s="386" t="inlineStr">
        <is>
          <t>EF-FIR- 4-7</t>
        </is>
      </c>
      <c r="B68" s="127" t="n"/>
      <c r="C68" s="147" t="n"/>
      <c r="D68" s="480" t="inlineStr">
        <is>
          <t>Efficience des structures médico-sociales, Amélioration des conditions de travail des personnels des structures médico-sociales</t>
        </is>
      </c>
      <c r="E68" s="481" t="n"/>
      <c r="F68" s="482" t="n"/>
      <c r="G68" s="300">
        <f>IF(COUNT(VLOOKUP($A68,Donnees_Enveloppes!$A:$L,8,FALSE)),VLOOKUP($A68,Donnees_Enveloppes!$A:$L,8,FALSE),"")</f>
        <v/>
      </c>
      <c r="H68" s="1" t="n"/>
      <c r="I68" s="1" t="n"/>
    </row>
    <row r="69" ht="15.75" customHeight="1">
      <c r="A69" s="386" t="inlineStr">
        <is>
          <t>EF-FIR- 4-8</t>
        </is>
      </c>
      <c r="B69" s="127" t="n"/>
      <c r="C69" s="147" t="n"/>
      <c r="D69" s="480" t="inlineStr">
        <is>
          <t>Autre Mission 4 sanitaire</t>
        </is>
      </c>
      <c r="E69" s="481" t="n"/>
      <c r="F69" s="482" t="n"/>
      <c r="G69" s="300">
        <f>IF(COUNT(VLOOKUP($A69,Donnees_Enveloppes!$A:$L,8,FALSE)),VLOOKUP($A69,Donnees_Enveloppes!$A:$L,8,FALSE),"")</f>
        <v/>
      </c>
      <c r="H69" s="1" t="n"/>
      <c r="I69" s="1" t="n"/>
    </row>
    <row r="70" ht="15.75" customHeight="1">
      <c r="A70" s="386" t="inlineStr">
        <is>
          <t>EF-FIR- 4-9</t>
        </is>
      </c>
      <c r="B70" s="127" t="n"/>
      <c r="C70" s="147" t="n"/>
      <c r="D70" s="480" t="inlineStr">
        <is>
          <t>Autres Mission 4 Medico-social</t>
        </is>
      </c>
      <c r="E70" s="481" t="n"/>
      <c r="F70" s="482" t="n"/>
      <c r="G70" s="300">
        <f>IF(COUNT(VLOOKUP($A70,Donnees_Enveloppes!$A:$L,8,FALSE)),VLOOKUP($A70,Donnees_Enveloppes!$A:$L,8,FALSE),"")</f>
        <v/>
      </c>
      <c r="H70" s="1" t="n"/>
      <c r="I70" s="1" t="n"/>
    </row>
    <row r="71" ht="18.75" customHeight="1">
      <c r="A71" s="386" t="inlineStr">
        <is>
          <t>EF-FIR-5</t>
        </is>
      </c>
      <c r="B71" s="127" t="n"/>
      <c r="C71" s="242" t="n"/>
      <c r="D71" s="360" t="inlineStr">
        <is>
          <t>au titre de la mission 5 : Développement de la démocratie sanitaire</t>
        </is>
      </c>
      <c r="E71" s="361" t="n"/>
      <c r="F71" s="362" t="n"/>
      <c r="G71" s="304">
        <f>IF(COUNT(VLOOKUP($A71,Donnees_Enveloppes!$A:$L,8,FALSE)),VLOOKUP($A71,Donnees_Enveloppes!$A:$L,8,FALSE),"")</f>
        <v/>
      </c>
      <c r="H71" s="1" t="n"/>
      <c r="I71" s="1" t="n"/>
    </row>
    <row r="72" ht="18.75" customHeight="1">
      <c r="A72" s="386" t="inlineStr">
        <is>
          <t>EF-FIR-6</t>
        </is>
      </c>
      <c r="B72" s="127" t="n"/>
      <c r="C72" s="242" t="n"/>
      <c r="D72" s="360" t="inlineStr">
        <is>
          <t>Autres</t>
        </is>
      </c>
      <c r="E72" s="361" t="n"/>
      <c r="F72" s="362" t="n"/>
      <c r="G72" s="304">
        <f>IF(COUNT(VLOOKUP($A72,Donnees_Enveloppes!$A:$L,8,FALSE)),VLOOKUP($A72,Donnees_Enveloppes!$A:$L,8,FALSE),"")</f>
        <v/>
      </c>
      <c r="H72" s="1" t="n"/>
      <c r="I72" s="1" t="n"/>
      <c r="P72" s="507" t="n"/>
    </row>
    <row r="73" ht="63" customHeight="1">
      <c r="A73" s="344" t="n"/>
      <c r="C73" s="345" t="n"/>
      <c r="D73" s="348" t="inlineStr">
        <is>
          <t>* Les dotations aux provisions sont affectées directement à la Mission</t>
        </is>
      </c>
      <c r="E73" s="346" t="n"/>
      <c r="F73" s="346" t="n"/>
      <c r="G73" s="347" t="n"/>
      <c r="H73" s="1" t="n"/>
      <c r="I73" s="1" t="n"/>
    </row>
    <row r="74" ht="45" customHeight="1">
      <c r="C74" s="253" t="n"/>
      <c r="D74" s="239" t="n"/>
      <c r="E74" s="239" t="n"/>
      <c r="F74" s="507" t="n"/>
    </row>
    <row r="75" ht="24.75" customHeight="1">
      <c r="A75" s="495" t="inlineStr">
        <is>
          <t>7) FMESPP (attention cellules décalées)</t>
        </is>
      </c>
      <c r="B75" s="517" t="n"/>
      <c r="C75" s="147" t="n"/>
      <c r="D75" s="179" t="n"/>
      <c r="E75" s="1" t="n"/>
      <c r="F75" s="1" t="n"/>
      <c r="G75" s="1" t="n"/>
    </row>
    <row r="76" ht="24.75" customHeight="1">
      <c r="A76" s="126" t="inlineStr">
        <is>
          <t>EF-ES-2</t>
        </is>
      </c>
      <c r="B76" s="127" t="n"/>
      <c r="C76" s="126" t="n"/>
      <c r="D76" s="179" t="n"/>
      <c r="E76" s="1" t="n"/>
      <c r="F76" s="1" t="n"/>
      <c r="G76" s="1" t="n"/>
      <c r="H76" s="1" t="n"/>
      <c r="I76" s="1" t="n"/>
    </row>
    <row r="77" ht="24.75" customHeight="1">
      <c r="A77" s="126" t="inlineStr">
        <is>
          <t>EF-ES-2-1</t>
        </is>
      </c>
      <c r="B77" s="127" t="n"/>
      <c r="C77" s="126" t="n"/>
      <c r="D77" s="179" t="n"/>
      <c r="E77" s="1" t="n"/>
      <c r="F77" s="1" t="n"/>
      <c r="G77" s="1" t="n"/>
      <c r="H77" s="1" t="n"/>
      <c r="I77" s="1" t="n"/>
    </row>
    <row r="78" ht="24.75" customHeight="1">
      <c r="A78" s="126" t="inlineStr">
        <is>
          <t>EF-ES-2-2</t>
        </is>
      </c>
      <c r="B78" s="127" t="n"/>
      <c r="C78" s="126" t="n"/>
      <c r="D78" s="179" t="n"/>
      <c r="E78" s="1" t="n"/>
      <c r="F78" s="1" t="n"/>
      <c r="G78" s="1" t="n"/>
      <c r="H78" s="1" t="n"/>
      <c r="I78" s="1" t="n"/>
    </row>
    <row r="79" ht="24.75" customHeight="1">
      <c r="A79" s="126" t="inlineStr">
        <is>
          <t>EF-ES-2-3</t>
        </is>
      </c>
      <c r="B79" s="127" t="n"/>
      <c r="C79" s="126" t="n"/>
      <c r="D79" s="179" t="n"/>
      <c r="E79" s="1" t="n"/>
      <c r="F79" s="1" t="n"/>
      <c r="G79" s="1" t="n"/>
      <c r="H79" s="1" t="n"/>
      <c r="I79" s="1" t="n"/>
    </row>
    <row r="80">
      <c r="A80" s="126" t="inlineStr">
        <is>
          <t>EF-ES-2-4-1</t>
        </is>
      </c>
      <c r="B80" s="127" t="n"/>
      <c r="C80" s="126" t="n"/>
      <c r="D80" s="179" t="n"/>
      <c r="E80" s="1" t="n"/>
      <c r="F80" s="1" t="n"/>
      <c r="G80" s="1" t="n"/>
      <c r="H80" s="1" t="n"/>
      <c r="I80" s="1" t="n"/>
    </row>
    <row r="81">
      <c r="A81" s="126" t="inlineStr">
        <is>
          <t>EF-ES-2-5</t>
        </is>
      </c>
      <c r="B81" s="127" t="n"/>
      <c r="C81" s="126" t="n"/>
      <c r="D81" s="179" t="n"/>
      <c r="E81" s="1" t="n"/>
      <c r="F81" s="1" t="n"/>
      <c r="G81" s="1" t="n"/>
      <c r="H81" s="1" t="n"/>
      <c r="I81" s="1" t="n"/>
    </row>
    <row r="82">
      <c r="A82" s="128" t="n"/>
      <c r="C82" s="128" t="n"/>
      <c r="D82" s="179" t="n"/>
      <c r="E82" s="1" t="n"/>
      <c r="F82" s="1" t="n"/>
      <c r="G82" s="1" t="n"/>
      <c r="H82" s="1" t="n"/>
      <c r="I82" s="1" t="n"/>
    </row>
    <row r="83">
      <c r="D83" s="178" t="n"/>
    </row>
    <row r="84" ht="18.75" customHeight="1">
      <c r="D84" s="178" t="n"/>
    </row>
    <row r="85" ht="18.75" customHeight="1">
      <c r="A85" s="1" t="n"/>
      <c r="B85" s="1" t="n"/>
      <c r="C85" s="1" t="n"/>
      <c r="D85" s="1" t="n"/>
      <c r="E85" s="1" t="n"/>
      <c r="F85" s="1" t="n"/>
      <c r="G85" s="1" t="n"/>
      <c r="H85" s="1" t="n"/>
      <c r="I85" s="521" t="n"/>
    </row>
    <row r="86" ht="18.75" customHeight="1">
      <c r="A86" s="1" t="n"/>
      <c r="B86" s="1" t="n"/>
      <c r="C86" s="1" t="n"/>
      <c r="D86" s="1" t="n"/>
      <c r="E86" s="1" t="n"/>
      <c r="F86" s="1" t="n"/>
      <c r="G86" s="1" t="n"/>
      <c r="H86" s="1" t="n"/>
      <c r="I86" s="1" t="n"/>
    </row>
    <row r="87" ht="18.75" customHeight="1">
      <c r="A87" s="1" t="n"/>
      <c r="B87" s="1" t="n"/>
      <c r="C87" s="1" t="n"/>
      <c r="D87" s="1" t="n"/>
      <c r="E87" s="1" t="n"/>
      <c r="F87" s="1" t="n"/>
      <c r="G87" s="1" t="n"/>
      <c r="H87" s="1" t="n"/>
      <c r="I87" s="1" t="n"/>
    </row>
    <row r="88" ht="18.75" customHeight="1">
      <c r="A88" s="1" t="n"/>
      <c r="B88" s="1" t="n"/>
      <c r="C88" s="1" t="n"/>
      <c r="D88" s="1" t="n"/>
      <c r="E88" s="1" t="n"/>
      <c r="F88" s="1" t="n"/>
      <c r="G88" s="1" t="n"/>
      <c r="H88" s="1" t="n"/>
      <c r="I88" s="1" t="n"/>
    </row>
    <row r="89" ht="18.75" customHeight="1">
      <c r="A89" s="1" t="n"/>
      <c r="B89" s="1" t="n"/>
      <c r="C89" s="1" t="n"/>
      <c r="D89" s="1" t="n"/>
      <c r="E89" s="1" t="n"/>
      <c r="F89" s="1" t="n"/>
      <c r="G89" s="1" t="n"/>
      <c r="H89" s="1" t="n"/>
      <c r="I89" s="1" t="n"/>
    </row>
    <row r="90" ht="18.75" customHeight="1">
      <c r="A90" s="1" t="n"/>
      <c r="B90" s="1" t="n"/>
      <c r="C90" s="1" t="n"/>
      <c r="D90" s="1" t="n"/>
      <c r="E90" s="1" t="n"/>
      <c r="F90" s="1" t="n"/>
      <c r="G90" s="1" t="n"/>
      <c r="H90" s="1" t="n"/>
      <c r="I90" s="1" t="n"/>
    </row>
    <row r="91">
      <c r="A91" s="1" t="n"/>
      <c r="B91" s="1" t="n"/>
      <c r="C91" s="1" t="n"/>
      <c r="D91" s="1" t="n"/>
      <c r="E91" s="1" t="n"/>
      <c r="F91" s="1" t="n"/>
      <c r="G91" s="1" t="n"/>
      <c r="H91" s="1" t="n"/>
      <c r="I91" s="1" t="n"/>
    </row>
    <row r="92" ht="18.75" customHeight="1">
      <c r="A92" s="1" t="n"/>
      <c r="B92" s="1" t="n"/>
      <c r="C92" s="1" t="n"/>
      <c r="D92" s="1" t="n"/>
      <c r="E92" s="1" t="n"/>
      <c r="F92" s="1" t="n"/>
      <c r="G92" s="1" t="n"/>
      <c r="H92" s="1" t="n"/>
      <c r="I92" s="1" t="n"/>
    </row>
    <row r="93" ht="18.75" customHeight="1">
      <c r="A93" s="1" t="n"/>
      <c r="B93" s="1" t="n"/>
      <c r="C93" s="1" t="n"/>
      <c r="D93" s="1" t="n"/>
      <c r="E93" s="1" t="n"/>
      <c r="F93" s="1" t="n"/>
      <c r="G93" s="1" t="n"/>
      <c r="H93" s="1" t="n"/>
      <c r="I93" s="1" t="n"/>
    </row>
    <row r="94" ht="18.75" customHeight="1">
      <c r="A94" s="1" t="n"/>
      <c r="B94" s="1" t="n"/>
      <c r="C94" s="1" t="n"/>
      <c r="D94" s="1" t="n"/>
      <c r="E94" s="1" t="n"/>
      <c r="F94" s="1" t="n"/>
      <c r="G94" s="1" t="n"/>
      <c r="H94" s="1" t="n"/>
      <c r="I94" s="1" t="n"/>
    </row>
    <row r="95">
      <c r="A95" s="1" t="n"/>
      <c r="B95" s="1" t="n"/>
      <c r="C95" s="1" t="n"/>
      <c r="D95" s="1" t="n"/>
      <c r="E95" s="1" t="n"/>
      <c r="F95" s="1" t="n"/>
      <c r="G95" s="1" t="n"/>
      <c r="H95" s="1" t="n"/>
      <c r="I95" s="1" t="n"/>
    </row>
    <row r="96" ht="21.75" customHeight="1">
      <c r="A96" s="1" t="n"/>
      <c r="B96" s="1" t="n"/>
      <c r="C96" s="1" t="n"/>
      <c r="D96" s="1" t="n"/>
      <c r="E96" s="1" t="n"/>
      <c r="F96" s="1" t="n"/>
      <c r="G96" s="1" t="n"/>
      <c r="H96" s="1" t="n"/>
      <c r="I96" s="1" t="n"/>
    </row>
    <row r="97" ht="32.25" customFormat="1" customHeight="1" s="1"/>
    <row r="98" customFormat="1" s="1"/>
    <row r="99" ht="35.25" customFormat="1" customHeight="1" s="1"/>
    <row r="100" customFormat="1" s="1"/>
    <row r="101" customFormat="1" s="1"/>
    <row r="102" customFormat="1" s="1"/>
    <row r="103" customFormat="1" s="1"/>
    <row r="104" customFormat="1" s="1"/>
    <row r="105" customFormat="1" s="1"/>
    <row r="106" customFormat="1" s="1"/>
    <row r="107" customFormat="1" s="1"/>
    <row r="108" customFormat="1" s="1"/>
    <row r="109" customFormat="1" s="1"/>
    <row r="110" customFormat="1" s="1"/>
    <row r="111" customFormat="1" s="1"/>
    <row r="112" customFormat="1" s="1"/>
    <row r="113" customFormat="1" s="1"/>
  </sheetData>
  <mergeCells count="57">
    <mergeCell ref="D18:G18"/>
    <mergeCell ref="D9:G9"/>
    <mergeCell ref="K39:N39"/>
    <mergeCell ref="D32:F32"/>
    <mergeCell ref="D61:F61"/>
    <mergeCell ref="D8:G8"/>
    <mergeCell ref="D66:F66"/>
    <mergeCell ref="A36:B36"/>
    <mergeCell ref="K38:N38"/>
    <mergeCell ref="D47:F47"/>
    <mergeCell ref="A6:B6"/>
    <mergeCell ref="D14:G14"/>
    <mergeCell ref="D43:F43"/>
    <mergeCell ref="K37:N37"/>
    <mergeCell ref="D23:G23"/>
    <mergeCell ref="A16:B16"/>
    <mergeCell ref="D26:G26"/>
    <mergeCell ref="D37:F37"/>
    <mergeCell ref="D20:G20"/>
    <mergeCell ref="D62:F62"/>
    <mergeCell ref="A75:B75"/>
    <mergeCell ref="D56:F56"/>
    <mergeCell ref="D58:F58"/>
    <mergeCell ref="D19:G19"/>
    <mergeCell ref="D39:F39"/>
    <mergeCell ref="D1:P1"/>
    <mergeCell ref="D10:G10"/>
    <mergeCell ref="D33:F33"/>
    <mergeCell ref="D55:F55"/>
    <mergeCell ref="D42:F42"/>
    <mergeCell ref="D64:F64"/>
    <mergeCell ref="D38:F38"/>
    <mergeCell ref="D22:G22"/>
    <mergeCell ref="K36:N36"/>
    <mergeCell ref="D67:F67"/>
    <mergeCell ref="A26:B26"/>
    <mergeCell ref="D6:G6"/>
    <mergeCell ref="K35:N35"/>
    <mergeCell ref="D50:F50"/>
    <mergeCell ref="D21:G21"/>
    <mergeCell ref="D49:F49"/>
    <mergeCell ref="D44:F44"/>
    <mergeCell ref="D11:G11"/>
    <mergeCell ref="D27:G27"/>
    <mergeCell ref="D28:G28"/>
    <mergeCell ref="D2:P2"/>
    <mergeCell ref="K40:N40"/>
    <mergeCell ref="D17:G17"/>
    <mergeCell ref="D31:F31"/>
    <mergeCell ref="D46:F46"/>
    <mergeCell ref="D65:F65"/>
    <mergeCell ref="D40:F40"/>
    <mergeCell ref="D7:G7"/>
    <mergeCell ref="A13:B13"/>
    <mergeCell ref="D45:F45"/>
    <mergeCell ref="A31:B31"/>
    <mergeCell ref="D57:F57"/>
  </mergeCells>
  <printOptions horizontalCentered="1"/>
  <pageMargins left="0.3937007874015748" right="0.3937007874015748" top="0.5905511811023623" bottom="0.5905511811023623" header="0.5118110236220472" footer="0.5118110236220472"/>
  <pageSetup orientation="landscape" paperSize="8" scale="43"/>
  <headerFooter alignWithMargins="0">
    <oddHeader/>
    <oddFooter>&amp;C&amp;"Calibri"&amp;10 &amp;K000000_x000d_# C1 - Public</oddFooter>
    <evenHeader/>
    <evenFooter/>
    <firstHeader/>
    <firstFooter/>
  </headerFooter>
</worksheet>
</file>

<file path=xl/worksheets/sheet6.xml><?xml version="1.0" encoding="utf-8"?>
<worksheet xmlns="http://schemas.openxmlformats.org/spreadsheetml/2006/main">
  <sheetPr>
    <outlinePr summaryBelow="1" summaryRight="1"/>
    <pageSetUpPr fitToPage="1"/>
  </sheetPr>
  <dimension ref="A1:K117"/>
  <sheetViews>
    <sheetView showGridLines="0" topLeftCell="A19" zoomScale="50" zoomScaleNormal="50" zoomScaleSheetLayoutView="55" workbookViewId="0">
      <selection activeCell="B26" sqref="B26"/>
    </sheetView>
  </sheetViews>
  <sheetFormatPr baseColWidth="10" defaultRowHeight="18.75"/>
  <cols>
    <col outlineLevel="1" width="21.5703125" customWidth="1" style="167" min="1" max="1"/>
    <col width="98.5703125" customWidth="1" style="1" min="2" max="2"/>
    <col width="24.140625" customWidth="1" style="508" min="3" max="4"/>
    <col width="24.140625" customWidth="1" style="507" min="5" max="5"/>
    <col width="21.5703125" customWidth="1" style="1" min="6" max="6"/>
    <col width="16.42578125" customWidth="1" style="1" min="7" max="7"/>
    <col width="25.7109375" customWidth="1" style="1" min="8" max="11"/>
    <col width="11.42578125" customWidth="1" style="1" min="12" max="16384"/>
  </cols>
  <sheetData>
    <row r="1" ht="78" customHeight="1">
      <c r="B1" s="496">
        <f>"ARS - ETAT FINANCIER REGIONAL RELATIF AUX DEPENSES 2023 - ANNEXE 2 - REMBOURSEMENTS DES ETABLISSEMENTS DE SANTE (hors fonds spécifiques)"</f>
        <v/>
      </c>
    </row>
    <row r="2" ht="20.25" customHeight="1">
      <c r="B2" s="497" t="inlineStr">
        <is>
          <t>REPARTITION DES DEPENSES PAR CATEGORIE D'ETABLISSEMENT</t>
        </is>
      </c>
    </row>
    <row r="3" ht="11.25" customHeight="1">
      <c r="B3" s="65" t="n"/>
      <c r="C3" s="569" t="n"/>
      <c r="D3" s="569" t="n"/>
      <c r="E3" s="1" t="n"/>
    </row>
    <row r="4" ht="56.25" customHeight="1">
      <c r="B4" s="255" t="n"/>
      <c r="C4" s="515">
        <f>"Réalisé année 2021 (M€)"</f>
        <v/>
      </c>
      <c r="D4" s="515">
        <f>"Réalisé année 2022 (M€)"</f>
        <v/>
      </c>
      <c r="E4" s="515">
        <f>"Réalisé année 2023 (M€)"</f>
        <v/>
      </c>
      <c r="F4" s="512">
        <f>"Variation 2022/2023"</f>
        <v/>
      </c>
      <c r="G4" s="512" t="inlineStr">
        <is>
          <t>Part dans dépenses nationales</t>
        </is>
      </c>
      <c r="H4" s="516">
        <f>"Réalisé Nat. année 2021 (M€)"</f>
        <v/>
      </c>
      <c r="I4" s="516">
        <f>"Réalisé Nat. année 2022 (M€)"</f>
        <v/>
      </c>
      <c r="J4" s="516">
        <f>"Réalisé Nat. année2023 (M€)"</f>
        <v/>
      </c>
      <c r="K4" s="513">
        <f>"Variation 2022/2023"</f>
        <v/>
      </c>
    </row>
    <row r="5" ht="11.25" customHeight="1">
      <c r="B5" s="19" t="n"/>
      <c r="C5" s="570" t="n"/>
      <c r="D5" s="570" t="n"/>
      <c r="E5" s="570" t="n"/>
      <c r="F5" s="57" t="n"/>
      <c r="G5" s="57" t="n"/>
      <c r="H5" s="571" t="n"/>
      <c r="I5" s="571" t="n"/>
      <c r="J5" s="571" t="n"/>
      <c r="K5" s="184" t="n"/>
    </row>
    <row r="6" ht="20.25" customHeight="1">
      <c r="A6" s="168" t="inlineStr">
        <is>
          <t>EF-ES-1</t>
        </is>
      </c>
      <c r="B6" s="41" t="inlineStr">
        <is>
          <t>Dépenses des établissements ex-DG/DAF - hors FIR</t>
        </is>
      </c>
      <c r="C6" s="363" t="n">
        <v>6133.27</v>
      </c>
      <c r="D6" s="363" t="n">
        <v>6410.32</v>
      </c>
      <c r="E6" s="363" t="n">
        <v>6835.98</v>
      </c>
      <c r="F6" s="46" t="n">
        <v>0.0664023012891712</v>
      </c>
      <c r="G6" s="46" t="n">
        <v>0.07752349583451747</v>
      </c>
      <c r="H6" s="367" t="n">
        <v>80621.05</v>
      </c>
      <c r="I6" s="367" t="n">
        <v>83645.11</v>
      </c>
      <c r="J6" s="367" t="n">
        <v>88179.46000000001</v>
      </c>
      <c r="K6" s="185" t="n">
        <v>0.05420938534243073</v>
      </c>
    </row>
    <row r="7">
      <c r="A7" s="169" t="inlineStr">
        <is>
          <t>EF-ES-1-1</t>
        </is>
      </c>
      <c r="B7" s="47" t="inlineStr">
        <is>
          <t>dont activité de Médecine, Chirurgie et Obstétrique (MCO)- hors FIR</t>
        </is>
      </c>
      <c r="C7" s="364" t="n">
        <v>4678.99</v>
      </c>
      <c r="D7" s="364" t="n">
        <v>4877.67</v>
      </c>
      <c r="E7" s="364" t="n">
        <v>5203.03</v>
      </c>
      <c r="F7" s="48" t="n">
        <v>0.06670397956401308</v>
      </c>
      <c r="G7" s="48" t="n">
        <v>0.07756629584237808</v>
      </c>
      <c r="H7" s="368" t="n">
        <v>61743.98</v>
      </c>
      <c r="I7" s="368" t="n">
        <v>63772.94</v>
      </c>
      <c r="J7" s="368" t="n">
        <v>67078.49000000001</v>
      </c>
      <c r="K7" s="186" t="n">
        <v>0.05183311291591704</v>
      </c>
    </row>
    <row r="8" ht="47.25" customHeight="1">
      <c r="A8" s="169" t="inlineStr">
        <is>
          <t>EF-ES-1-1-1</t>
        </is>
      </c>
      <c r="B8" s="43" t="inlineStr">
        <is>
          <t>dont forfaits par séjours/séances (GHS + Suppléments + forfaits de dialyse+ forfaits Maladies Chroniques  + prestation PO)+
          consultations, actes externes, SEH, IVG, ATU/FFM, Autres</t>
        </is>
      </c>
      <c r="C8" s="365" t="n">
        <v>2980.62</v>
      </c>
      <c r="D8" s="365" t="n">
        <v>3043.77</v>
      </c>
      <c r="E8" s="365" t="n">
        <v>3249.98</v>
      </c>
      <c r="F8" s="49" t="n">
        <v>0.06774822013489851</v>
      </c>
      <c r="G8" s="49" t="n">
        <v>0.07738672240449884</v>
      </c>
      <c r="H8" s="369" t="n">
        <v>39767.67</v>
      </c>
      <c r="I8" s="369" t="n">
        <v>40261.66</v>
      </c>
      <c r="J8" s="369" t="n">
        <v>41996.61</v>
      </c>
      <c r="K8" s="187" t="n">
        <v>0.04309186456792882</v>
      </c>
    </row>
    <row r="9">
      <c r="A9" s="169" t="inlineStr">
        <is>
          <t>EF-ES-1-1-3</t>
        </is>
      </c>
      <c r="B9" s="43" t="inlineStr">
        <is>
          <t>dont Groupe Homogène de Tarifs (GHT : Activité en HAD)</t>
        </is>
      </c>
      <c r="C9" s="365" t="n">
        <v>43.87</v>
      </c>
      <c r="D9" s="365" t="n">
        <v>46.53</v>
      </c>
      <c r="E9" s="365" t="n">
        <v>48.69</v>
      </c>
      <c r="F9" s="49" t="n">
        <v>0.04642166344293996</v>
      </c>
      <c r="G9" s="49" t="n">
        <v>0.05839249736160414</v>
      </c>
      <c r="H9" s="369" t="n">
        <v>743.41</v>
      </c>
      <c r="I9" s="369" t="n">
        <v>763.28</v>
      </c>
      <c r="J9" s="369" t="n">
        <v>833.84</v>
      </c>
      <c r="K9" s="187" t="n">
        <v>0.09244314013206172</v>
      </c>
    </row>
    <row r="10">
      <c r="A10" s="169" t="inlineStr">
        <is>
          <t>EF-ES-1-1-4</t>
        </is>
      </c>
      <c r="B10" s="43" t="inlineStr">
        <is>
          <t xml:space="preserve">dont Médicaments (y compris en HAD) et DMI en sus </t>
        </is>
      </c>
      <c r="C10" s="365" t="n">
        <v>470.57</v>
      </c>
      <c r="D10" s="365" t="n">
        <v>552.38</v>
      </c>
      <c r="E10" s="365" t="n">
        <v>630.84</v>
      </c>
      <c r="F10" s="49" t="n">
        <v>0.1420399000687933</v>
      </c>
      <c r="G10" s="49" t="n">
        <v>0.0768407166635606</v>
      </c>
      <c r="H10" s="369" t="n">
        <v>6077.08</v>
      </c>
      <c r="I10" s="369" t="n">
        <v>7051.9</v>
      </c>
      <c r="J10" s="369" t="n">
        <v>8209.709999999999</v>
      </c>
      <c r="K10" s="187" t="n">
        <v>0.1641841205916136</v>
      </c>
    </row>
    <row r="11">
      <c r="A11" s="169" t="inlineStr">
        <is>
          <t>EF-ES-1-1-5</t>
        </is>
      </c>
      <c r="B11" s="43" t="inlineStr">
        <is>
          <t>dont Forfaits annuels(CPO, FAG,FAI,IFAQ) et dotations (populationnelles urgences)</t>
        </is>
      </c>
      <c r="C11" s="365" t="n">
        <v>237.84</v>
      </c>
      <c r="D11" s="365" t="n">
        <v>266.2</v>
      </c>
      <c r="E11" s="365" t="n">
        <v>285.24</v>
      </c>
      <c r="F11" s="49" t="n">
        <v>0.07152516904583028</v>
      </c>
      <c r="G11" s="49" t="n">
        <v>0.07847798274937064</v>
      </c>
      <c r="H11" s="369" t="n">
        <v>2927.86</v>
      </c>
      <c r="I11" s="369" t="n">
        <v>3387.57</v>
      </c>
      <c r="J11" s="369" t="n">
        <v>3634.65</v>
      </c>
      <c r="K11" s="187" t="n">
        <v>0.07293723819729184</v>
      </c>
    </row>
    <row r="12">
      <c r="A12" s="169" t="inlineStr">
        <is>
          <t>EF-ES-1-1-5-1</t>
        </is>
      </c>
      <c r="B12" s="374" t="inlineStr">
        <is>
          <t xml:space="preserve">      dont Incitation financière à l'amélioration de la qualité (IFAQ)</t>
        </is>
      </c>
      <c r="C12" s="376" t="n">
        <v>21.96</v>
      </c>
      <c r="D12" s="376" t="n">
        <v>28.3</v>
      </c>
      <c r="E12" s="376" t="n">
        <v>29.73</v>
      </c>
      <c r="F12" s="371" t="n">
        <v>0.05053003533568903</v>
      </c>
      <c r="G12" s="371" t="n">
        <v>0.07921451600010658</v>
      </c>
      <c r="H12" s="377" t="n">
        <v>272.72</v>
      </c>
      <c r="I12" s="377" t="n">
        <v>376.54</v>
      </c>
      <c r="J12" s="377" t="n">
        <v>375.31</v>
      </c>
      <c r="K12" s="372" t="n">
        <v>-0.003266585223349493</v>
      </c>
    </row>
    <row r="13">
      <c r="A13" s="169" t="inlineStr">
        <is>
          <t>EF-ES-1-1-6</t>
        </is>
      </c>
      <c r="B13" s="43" t="inlineStr">
        <is>
          <t>dont MIGAC MCO (hors FIR)</t>
        </is>
      </c>
      <c r="C13" s="365" t="n">
        <v>879.8</v>
      </c>
      <c r="D13" s="365" t="n">
        <v>892.02</v>
      </c>
      <c r="E13" s="365" t="n">
        <v>905</v>
      </c>
      <c r="F13" s="49" t="n">
        <v>0.01455124324566716</v>
      </c>
      <c r="G13" s="49" t="n">
        <v>0.08223527284391381</v>
      </c>
      <c r="H13" s="369" t="n">
        <v>11425.56</v>
      </c>
      <c r="I13" s="369" t="n">
        <v>11100.39</v>
      </c>
      <c r="J13" s="369" t="n">
        <v>11005.01</v>
      </c>
      <c r="K13" s="187" t="n">
        <v>-0.008592490894463997</v>
      </c>
    </row>
    <row r="14">
      <c r="A14" s="169" t="inlineStr">
        <is>
          <t>EF-ES-1-1-7</t>
        </is>
      </c>
      <c r="B14" s="43" t="inlineStr">
        <is>
          <t>dont activité MCO non soumise à la T2A</t>
        </is>
      </c>
      <c r="C14" s="365" t="n">
        <v>8.66</v>
      </c>
      <c r="D14" s="365" t="n">
        <v>8.84</v>
      </c>
      <c r="E14" s="365" t="n">
        <v>9.140000000000001</v>
      </c>
      <c r="F14" s="49" t="n">
        <v>0.03393665158371049</v>
      </c>
      <c r="G14" s="49" t="n">
        <v>0.0313410828789905</v>
      </c>
      <c r="H14" s="369" t="n">
        <v>270.29</v>
      </c>
      <c r="I14" s="369" t="n">
        <v>269.74</v>
      </c>
      <c r="J14" s="369" t="n">
        <v>291.63</v>
      </c>
      <c r="K14" s="187" t="n">
        <v>0.08115222065692884</v>
      </c>
    </row>
    <row r="15">
      <c r="A15" s="384" t="inlineStr">
        <is>
          <t>EF-ES-1-1-9</t>
        </is>
      </c>
      <c r="B15" s="375" t="inlineStr">
        <is>
          <t>dont Hôpitaux de Proximité</t>
        </is>
      </c>
      <c r="C15" s="365" t="n">
        <v>57.63</v>
      </c>
      <c r="D15" s="365" t="n">
        <v>67.93000000000001</v>
      </c>
      <c r="E15" s="365" t="n">
        <v>74.13</v>
      </c>
      <c r="F15" s="49" t="n">
        <v>0.09127042543795065</v>
      </c>
      <c r="G15" s="49" t="n">
        <v>0.06696235005058535</v>
      </c>
      <c r="H15" s="369" t="n">
        <v>532.11</v>
      </c>
      <c r="I15" s="369" t="n">
        <v>938.41</v>
      </c>
      <c r="J15" s="369" t="n">
        <v>1107.04</v>
      </c>
      <c r="K15" s="187" t="n">
        <v>0.179697573555269</v>
      </c>
    </row>
    <row r="16">
      <c r="A16" s="169" t="inlineStr">
        <is>
          <t>EF-ES-1-2</t>
        </is>
      </c>
      <c r="B16" s="47" t="inlineStr">
        <is>
          <t>dont activité de soins de suite et de réadaptation (SSR)</t>
        </is>
      </c>
      <c r="C16" s="364" t="n">
        <v>547.51</v>
      </c>
      <c r="D16" s="364" t="n">
        <v>567.1</v>
      </c>
      <c r="E16" s="364" t="n">
        <v>610.86</v>
      </c>
      <c r="F16" s="48" t="n">
        <v>0.07716452124845705</v>
      </c>
      <c r="G16" s="48" t="n">
        <v>0.07687980215589663</v>
      </c>
      <c r="H16" s="368" t="n">
        <v>7147.65</v>
      </c>
      <c r="I16" s="368" t="n">
        <v>7460.19</v>
      </c>
      <c r="J16" s="368" t="n">
        <v>7945.65</v>
      </c>
      <c r="K16" s="186" t="n">
        <v>0.06507340965846715</v>
      </c>
    </row>
    <row r="17">
      <c r="A17" s="169" t="inlineStr">
        <is>
          <t>EF-ES-1-2-2</t>
        </is>
      </c>
      <c r="B17" s="43" t="inlineStr">
        <is>
          <t>dont MIGAC SSR</t>
        </is>
      </c>
      <c r="C17" s="365" t="n">
        <v>27.6</v>
      </c>
      <c r="D17" s="365" t="n">
        <v>10.24</v>
      </c>
      <c r="E17" s="365" t="n">
        <v>21.89</v>
      </c>
      <c r="F17" s="49" t="n">
        <v>1.1376953125</v>
      </c>
      <c r="G17" s="49" t="n">
        <v>0.06292942360212735</v>
      </c>
      <c r="H17" s="369" t="n">
        <v>454.32</v>
      </c>
      <c r="I17" s="369" t="n">
        <v>243.99</v>
      </c>
      <c r="J17" s="369" t="n">
        <v>347.85</v>
      </c>
      <c r="K17" s="187" t="n">
        <v>0.4256731833271856</v>
      </c>
    </row>
    <row r="18">
      <c r="A18" s="169" t="inlineStr">
        <is>
          <t>EF-ES-1-2-3</t>
        </is>
      </c>
      <c r="B18" s="43" t="inlineStr">
        <is>
          <t>dont Dotation Modulée à l'Activité SSR</t>
        </is>
      </c>
      <c r="C18" s="365" t="n">
        <v>47.35</v>
      </c>
      <c r="D18" s="365" t="n">
        <v>47.76</v>
      </c>
      <c r="E18" s="365" t="n">
        <v>50.21</v>
      </c>
      <c r="F18" s="49" t="n">
        <v>0.05129815745393641</v>
      </c>
      <c r="G18" s="49" t="n">
        <v>0.07801550676673037</v>
      </c>
      <c r="H18" s="369" t="n">
        <v>606.9</v>
      </c>
      <c r="I18" s="369" t="n">
        <v>611.78</v>
      </c>
      <c r="J18" s="369" t="n">
        <v>643.59</v>
      </c>
      <c r="K18" s="187" t="n">
        <v>0.05199581548922826</v>
      </c>
    </row>
    <row r="19">
      <c r="A19" s="169" t="inlineStr">
        <is>
          <t>EF-ES-1-2-4</t>
        </is>
      </c>
      <c r="B19" s="43" t="inlineStr">
        <is>
          <t>dont IFAQ SSR</t>
        </is>
      </c>
      <c r="C19" s="365" t="n">
        <v>3.86</v>
      </c>
      <c r="D19" s="365" t="n">
        <v>4.88</v>
      </c>
      <c r="E19" s="365" t="n">
        <v>4.82</v>
      </c>
      <c r="F19" s="49" t="n">
        <v>-0.01229508196721303</v>
      </c>
      <c r="G19" s="49" t="n">
        <v>0.0809539805172993</v>
      </c>
      <c r="H19" s="369" t="n">
        <v>47.91</v>
      </c>
      <c r="I19" s="369" t="n">
        <v>65.54000000000001</v>
      </c>
      <c r="J19" s="369" t="n">
        <v>59.54</v>
      </c>
      <c r="K19" s="187" t="n">
        <v>-0.0915471467805921</v>
      </c>
    </row>
    <row r="20">
      <c r="A20" s="169" t="inlineStr">
        <is>
          <t>EF-ES-1-3</t>
        </is>
      </c>
      <c r="B20" s="47" t="inlineStr">
        <is>
          <t>dont activité de psychiatrie ( PSY)</t>
        </is>
      </c>
      <c r="C20" s="364" t="n">
        <v>785.96</v>
      </c>
      <c r="D20" s="364" t="n">
        <v>836.9</v>
      </c>
      <c r="E20" s="364" t="n">
        <v>886.04</v>
      </c>
      <c r="F20" s="48" t="n">
        <v>0.0587166925558609</v>
      </c>
      <c r="G20" s="48" t="n">
        <v>0.07773071645886774</v>
      </c>
      <c r="H20" s="368" t="n">
        <v>10086.83</v>
      </c>
      <c r="I20" s="368" t="n">
        <v>10728.74</v>
      </c>
      <c r="J20" s="368" t="n">
        <v>11398.84</v>
      </c>
      <c r="K20" s="186" t="n">
        <v>0.06245840611292662</v>
      </c>
    </row>
    <row r="21">
      <c r="A21" s="169" t="inlineStr">
        <is>
          <t>EF-ES-1-4</t>
        </is>
      </c>
      <c r="B21" s="47" t="inlineStr">
        <is>
          <t>dont activité Soins de longue durée (SLD)</t>
        </is>
      </c>
      <c r="C21" s="364" t="n">
        <v>120.8</v>
      </c>
      <c r="D21" s="364" t="n">
        <v>128.66</v>
      </c>
      <c r="E21" s="364" t="n">
        <v>136.06</v>
      </c>
      <c r="F21" s="48" t="n">
        <v>0.05751593346805538</v>
      </c>
      <c r="G21" s="48" t="n">
        <v>0.1018268360038617</v>
      </c>
      <c r="H21" s="368" t="n">
        <v>1193.82</v>
      </c>
      <c r="I21" s="368" t="n">
        <v>1267.3</v>
      </c>
      <c r="J21" s="368" t="n">
        <v>1336.19</v>
      </c>
      <c r="K21" s="186" t="n">
        <v>0.05435966227412618</v>
      </c>
    </row>
    <row r="22">
      <c r="A22" s="169" t="inlineStr">
        <is>
          <t>EF-ES-1-5</t>
        </is>
      </c>
      <c r="B22" s="47" t="inlineStr">
        <is>
          <t xml:space="preserve">dont activités dispensées par les établissements de santé Hors Région </t>
        </is>
      </c>
      <c r="C22" s="364" t="n">
        <v>0</v>
      </c>
      <c r="D22" s="364" t="n">
        <v>0</v>
      </c>
      <c r="E22" s="364" t="n">
        <v>0</v>
      </c>
      <c r="F22" s="48" t="inlineStr"/>
      <c r="G22" s="48" t="n">
        <v>0</v>
      </c>
      <c r="H22" s="368" t="n">
        <v>448.76</v>
      </c>
      <c r="I22" s="368" t="n">
        <v>415.94</v>
      </c>
      <c r="J22" s="368" t="n">
        <v>420.29</v>
      </c>
      <c r="K22" s="186" t="n">
        <v>0.01045823916911099</v>
      </c>
    </row>
    <row r="23" ht="5.25" customHeight="1">
      <c r="B23" s="50" t="n"/>
      <c r="C23" s="366" t="n"/>
      <c r="D23" s="366" t="n"/>
      <c r="E23" s="366" t="n"/>
      <c r="F23" s="51" t="n"/>
      <c r="G23" s="51" t="n"/>
      <c r="H23" s="370" t="n"/>
      <c r="I23" s="370" t="n"/>
      <c r="J23" s="370" t="n"/>
      <c r="K23" s="188" t="n"/>
    </row>
    <row r="24">
      <c r="A24" s="168" t="inlineStr">
        <is>
          <t>EF-ES-1</t>
        </is>
      </c>
      <c r="B24" s="52" t="inlineStr">
        <is>
          <t>Dépenses des établissements ex-OQN / OQN - hors FIR</t>
        </is>
      </c>
      <c r="C24" s="363" t="n">
        <v>2180.07</v>
      </c>
      <c r="D24" s="363" t="n">
        <v>2259</v>
      </c>
      <c r="E24" s="363" t="n">
        <v>2491.1</v>
      </c>
      <c r="F24" s="46" t="n">
        <v>0.1027445772465692</v>
      </c>
      <c r="G24" s="46" t="n">
        <v>0.1315267044986557</v>
      </c>
      <c r="H24" s="367" t="n">
        <v>16634.98</v>
      </c>
      <c r="I24" s="367" t="n">
        <v>17201.17</v>
      </c>
      <c r="J24" s="367" t="n">
        <v>18939.88</v>
      </c>
      <c r="K24" s="185" t="n">
        <v>0.1010809148447462</v>
      </c>
    </row>
    <row r="25">
      <c r="A25" s="169" t="inlineStr">
        <is>
          <t>EF-ES-1-1</t>
        </is>
      </c>
      <c r="B25" s="47" t="inlineStr">
        <is>
          <t>dont activités de médecine, chirurgie et obstétrique (MCO)-hors FIR</t>
        </is>
      </c>
      <c r="C25" s="364" t="n">
        <v>1663.82</v>
      </c>
      <c r="D25" s="364" t="n">
        <v>1705.68</v>
      </c>
      <c r="E25" s="364" t="n">
        <v>1928.53</v>
      </c>
      <c r="F25" s="48" t="n">
        <v>0.1306517048918906</v>
      </c>
      <c r="G25" s="48" t="n">
        <v>0.1286944440366385</v>
      </c>
      <c r="H25" s="368" t="n">
        <v>13014.04</v>
      </c>
      <c r="I25" s="368" t="n">
        <v>13373.61</v>
      </c>
      <c r="J25" s="368" t="n">
        <v>14985.34</v>
      </c>
      <c r="K25" s="186" t="n">
        <v>0.1205157021926017</v>
      </c>
    </row>
    <row r="26" ht="47.25" customHeight="1">
      <c r="A26" s="169" t="inlineStr">
        <is>
          <t>EF-ES-1-1-1</t>
        </is>
      </c>
      <c r="B26" s="43" t="inlineStr">
        <is>
          <t>dont forfaits par séjours/séances (GHS + Suppléments + forfaits de dialyse+ forfaits Maladies Chroniques  + prestation PO)+
          consultations, actes externes, SEH, IVG, ATU/FFM, Autres</t>
        </is>
      </c>
      <c r="C26" s="365" t="n">
        <v>1205.65</v>
      </c>
      <c r="D26" s="365" t="n">
        <v>1214.7</v>
      </c>
      <c r="E26" s="365" t="n">
        <v>1421.63</v>
      </c>
      <c r="F26" s="49" t="n">
        <v>0.1703548201201943</v>
      </c>
      <c r="G26" s="49" t="n">
        <v>0.1269445111676845</v>
      </c>
      <c r="H26" s="369" t="n">
        <v>9545.85</v>
      </c>
      <c r="I26" s="369" t="n">
        <v>9685.709999999999</v>
      </c>
      <c r="J26" s="369" t="n">
        <v>11198.83</v>
      </c>
      <c r="K26" s="187" t="n">
        <v>0.1562218980332883</v>
      </c>
    </row>
    <row r="27">
      <c r="A27" s="169" t="inlineStr">
        <is>
          <t>EF-ES-1-1-3</t>
        </is>
      </c>
      <c r="B27" s="43" t="inlineStr">
        <is>
          <t>dont Groupe Homogène de Tarifs (GHT : Activité en HAD)</t>
        </is>
      </c>
      <c r="C27" s="365" t="n">
        <v>75.75</v>
      </c>
      <c r="D27" s="365" t="n">
        <v>81.84999999999999</v>
      </c>
      <c r="E27" s="365" t="n">
        <v>95.67</v>
      </c>
      <c r="F27" s="49" t="n">
        <v>0.1688454489920587</v>
      </c>
      <c r="G27" s="49" t="n">
        <v>0.1002210373039734</v>
      </c>
      <c r="H27" s="369" t="n">
        <v>814.97</v>
      </c>
      <c r="I27" s="369" t="n">
        <v>858.7</v>
      </c>
      <c r="J27" s="369" t="n">
        <v>954.59</v>
      </c>
      <c r="K27" s="187" t="n">
        <v>0.1116688016769535</v>
      </c>
    </row>
    <row r="28">
      <c r="A28" s="169" t="inlineStr">
        <is>
          <t>EF-ES-1-1-4</t>
        </is>
      </c>
      <c r="B28" s="43" t="inlineStr">
        <is>
          <t xml:space="preserve">dont Médicaments (y compris en HAD) et DMI en sus </t>
        </is>
      </c>
      <c r="C28" s="365" t="n">
        <v>281.84</v>
      </c>
      <c r="D28" s="365" t="n">
        <v>303.07</v>
      </c>
      <c r="E28" s="365" t="n">
        <v>327.48</v>
      </c>
      <c r="F28" s="49" t="n">
        <v>0.08054244893918905</v>
      </c>
      <c r="G28" s="49" t="n">
        <v>0.1502167381482076</v>
      </c>
      <c r="H28" s="369" t="n">
        <v>1832.84</v>
      </c>
      <c r="I28" s="369" t="n">
        <v>1995.99</v>
      </c>
      <c r="J28" s="369" t="n">
        <v>2180.05</v>
      </c>
      <c r="K28" s="187" t="n">
        <v>0.0922148908561667</v>
      </c>
    </row>
    <row r="29">
      <c r="A29" s="169" t="inlineStr">
        <is>
          <t>EF-ES-1-1-5</t>
        </is>
      </c>
      <c r="B29" s="43" t="inlineStr">
        <is>
          <t>dont Forfaits annuels(CPO, FAG,FAI,IFAQ) et dotations (populationnelles urgences)</t>
        </is>
      </c>
      <c r="C29" s="365" t="n">
        <v>37.26</v>
      </c>
      <c r="D29" s="365" t="n">
        <v>42.45</v>
      </c>
      <c r="E29" s="365" t="n">
        <v>44.97</v>
      </c>
      <c r="F29" s="49" t="n">
        <v>0.05936395759717305</v>
      </c>
      <c r="G29" s="49" t="n">
        <v>0.1544458563725658</v>
      </c>
      <c r="H29" s="369" t="n">
        <v>235.31</v>
      </c>
      <c r="I29" s="369" t="n">
        <v>279.84</v>
      </c>
      <c r="J29" s="369" t="n">
        <v>291.17</v>
      </c>
      <c r="K29" s="187" t="n">
        <v>0.04048742138364795</v>
      </c>
    </row>
    <row r="30">
      <c r="A30" s="169" t="inlineStr">
        <is>
          <t>EF-ES-1-1-5-1</t>
        </is>
      </c>
      <c r="B30" s="374" t="inlineStr">
        <is>
          <t xml:space="preserve">      dont Incitation financière à l'amélioration de la qualité (IFAQ)</t>
        </is>
      </c>
      <c r="C30" s="376" t="n">
        <v>13.87</v>
      </c>
      <c r="D30" s="376" t="n">
        <v>14.5</v>
      </c>
      <c r="E30" s="376" t="n">
        <v>15.71</v>
      </c>
      <c r="F30" s="371" t="n">
        <v>0.08344827586206903</v>
      </c>
      <c r="G30" s="371" t="n">
        <v>0.1347456900248735</v>
      </c>
      <c r="H30" s="377" t="n">
        <v>103.76</v>
      </c>
      <c r="I30" s="377" t="n">
        <v>110.41</v>
      </c>
      <c r="J30" s="377" t="n">
        <v>116.59</v>
      </c>
      <c r="K30" s="372" t="n">
        <v>0.05597319083416363</v>
      </c>
    </row>
    <row r="31">
      <c r="A31" s="169" t="inlineStr">
        <is>
          <t>EF-ES-1-1-6</t>
        </is>
      </c>
      <c r="B31" s="43" t="inlineStr">
        <is>
          <t>dont MIGAC MCO (hors FIR)</t>
        </is>
      </c>
      <c r="C31" s="365" t="n">
        <v>63.32</v>
      </c>
      <c r="D31" s="365" t="n">
        <v>60.71</v>
      </c>
      <c r="E31" s="365" t="n">
        <v>35.74</v>
      </c>
      <c r="F31" s="49" t="n">
        <v>-0.4112996211497282</v>
      </c>
      <c r="G31" s="49" t="n">
        <v>0.1066260926638623</v>
      </c>
      <c r="H31" s="369" t="n">
        <v>563.78</v>
      </c>
      <c r="I31" s="369" t="n">
        <v>525.53</v>
      </c>
      <c r="J31" s="369" t="n">
        <v>335.19</v>
      </c>
      <c r="K31" s="187" t="n">
        <v>-0.3621867448100013</v>
      </c>
    </row>
    <row r="32">
      <c r="A32" s="384" t="inlineStr">
        <is>
          <t>EF-ES-1-1-9</t>
        </is>
      </c>
      <c r="B32" s="375" t="inlineStr">
        <is>
          <t>dont Hôpitaux de Proximité</t>
        </is>
      </c>
      <c r="C32" s="365" t="n">
        <v>0</v>
      </c>
      <c r="D32" s="365" t="n">
        <v>2.9</v>
      </c>
      <c r="E32" s="365" t="n">
        <v>3.03</v>
      </c>
      <c r="F32" s="49" t="n">
        <v>0.04482758620689652</v>
      </c>
      <c r="G32" s="49" t="n">
        <v>0.1187769502156017</v>
      </c>
      <c r="H32" s="369" t="n">
        <v>21.29</v>
      </c>
      <c r="I32" s="369" t="n">
        <v>27.84</v>
      </c>
      <c r="J32" s="369" t="n">
        <v>25.51</v>
      </c>
      <c r="K32" s="187" t="n">
        <v>-0.08369252873563213</v>
      </c>
    </row>
    <row r="33">
      <c r="A33" s="169" t="inlineStr">
        <is>
          <t>EF-ES-1-2</t>
        </is>
      </c>
      <c r="B33" s="47" t="inlineStr">
        <is>
          <t>dont activité de Soins de Suite et de Réadaptation (SSR)</t>
        </is>
      </c>
      <c r="C33" s="364" t="n">
        <v>379.94</v>
      </c>
      <c r="D33" s="364" t="n">
        <v>395.24</v>
      </c>
      <c r="E33" s="364" t="n">
        <v>404.35</v>
      </c>
      <c r="F33" s="48" t="n">
        <v>0.02304928650946264</v>
      </c>
      <c r="G33" s="48" t="n">
        <v>0.1374980022239073</v>
      </c>
      <c r="H33" s="368" t="n">
        <v>2765.69</v>
      </c>
      <c r="I33" s="368" t="n">
        <v>2850.46</v>
      </c>
      <c r="J33" s="368" t="n">
        <v>2940.77</v>
      </c>
      <c r="K33" s="186" t="n">
        <v>0.03168260561453237</v>
      </c>
    </row>
    <row r="34">
      <c r="A34" s="169" t="inlineStr">
        <is>
          <t>EF-ES-1-2-2</t>
        </is>
      </c>
      <c r="B34" s="43" t="inlineStr">
        <is>
          <t>dont MIGAC SSR</t>
        </is>
      </c>
      <c r="C34" s="365" t="n">
        <v>38.03</v>
      </c>
      <c r="D34" s="365" t="n">
        <v>41.14</v>
      </c>
      <c r="E34" s="365" t="n">
        <v>40.92</v>
      </c>
      <c r="F34" s="49" t="n">
        <v>-0.005347593582887672</v>
      </c>
      <c r="G34" s="49" t="n">
        <v>0.1466876971608833</v>
      </c>
      <c r="H34" s="369" t="n">
        <v>260.79</v>
      </c>
      <c r="I34" s="369" t="n">
        <v>269.77</v>
      </c>
      <c r="J34" s="369" t="n">
        <v>278.96</v>
      </c>
      <c r="K34" s="187" t="n">
        <v>0.03406605627015605</v>
      </c>
    </row>
    <row r="35">
      <c r="A35" s="169" t="inlineStr">
        <is>
          <t>EF-ES-1-2-3</t>
        </is>
      </c>
      <c r="B35" s="43" t="inlineStr">
        <is>
          <t>dont Dotation Modulée à l'Activité SSR</t>
        </is>
      </c>
      <c r="C35" s="365" t="n">
        <v>38.94</v>
      </c>
      <c r="D35" s="365" t="n">
        <v>39.85</v>
      </c>
      <c r="E35" s="365" t="n">
        <v>44.93</v>
      </c>
      <c r="F35" s="49" t="n">
        <v>0.1274780426599749</v>
      </c>
      <c r="G35" s="49" t="n">
        <v>0.1420307264335841</v>
      </c>
      <c r="H35" s="369" t="n">
        <v>274.41</v>
      </c>
      <c r="I35" s="369" t="n">
        <v>284.3</v>
      </c>
      <c r="J35" s="369" t="n">
        <v>316.34</v>
      </c>
      <c r="K35" s="187" t="n">
        <v>0.1126978543791768</v>
      </c>
    </row>
    <row r="36">
      <c r="A36" s="169" t="inlineStr">
        <is>
          <t>EF-ES-1-2-4</t>
        </is>
      </c>
      <c r="B36" s="43" t="inlineStr">
        <is>
          <t>dont IFAQ SSR</t>
        </is>
      </c>
      <c r="C36" s="365" t="n">
        <v>3.45</v>
      </c>
      <c r="D36" s="365" t="n">
        <v>4.57</v>
      </c>
      <c r="E36" s="365" t="n">
        <v>4.93</v>
      </c>
      <c r="F36" s="49" t="n">
        <v>0.07877461706783356</v>
      </c>
      <c r="G36" s="49" t="n">
        <v>0.1555205047318612</v>
      </c>
      <c r="H36" s="369" t="n">
        <v>23.19</v>
      </c>
      <c r="I36" s="369" t="n">
        <v>30.14</v>
      </c>
      <c r="J36" s="369" t="n">
        <v>31.7</v>
      </c>
      <c r="K36" s="187" t="n">
        <v>0.05175846051758456</v>
      </c>
    </row>
    <row r="37">
      <c r="A37" s="169" t="inlineStr">
        <is>
          <t>EF-ES-1-3</t>
        </is>
      </c>
      <c r="B37" s="47" t="inlineStr">
        <is>
          <t>dont activité de Psychatrie (PSY)</t>
        </is>
      </c>
      <c r="C37" s="364" t="n">
        <v>136.3</v>
      </c>
      <c r="D37" s="364" t="n">
        <v>158.08</v>
      </c>
      <c r="E37" s="364" t="n">
        <v>158.23</v>
      </c>
      <c r="F37" s="48" t="n">
        <v>0.0009488866396759694</v>
      </c>
      <c r="G37" s="48" t="n">
        <v>0.1560807678270219</v>
      </c>
      <c r="H37" s="368" t="n">
        <v>855.25</v>
      </c>
      <c r="I37" s="368" t="n">
        <v>977.09</v>
      </c>
      <c r="J37" s="368" t="n">
        <v>1013.77</v>
      </c>
      <c r="K37" s="186" t="n">
        <v>0.03754004237071298</v>
      </c>
    </row>
    <row r="38" ht="8.25" customHeight="1">
      <c r="B38" s="50" t="n"/>
      <c r="C38" s="366" t="n"/>
      <c r="D38" s="366" t="n"/>
      <c r="E38" s="366" t="n"/>
      <c r="F38" s="51" t="n"/>
      <c r="G38" s="51" t="n"/>
      <c r="H38" s="370" t="n"/>
      <c r="I38" s="370" t="n"/>
      <c r="J38" s="370" t="n"/>
      <c r="K38" s="188" t="n"/>
    </row>
    <row r="39">
      <c r="A39" s="168" t="inlineStr">
        <is>
          <t>EF-ES-1</t>
        </is>
      </c>
      <c r="B39" s="52" t="inlineStr">
        <is>
          <t>Dépenses des établissements de santé - hors FIR- TOTAL</t>
        </is>
      </c>
      <c r="C39" s="285" t="n">
        <v>8313.33</v>
      </c>
      <c r="D39" s="285" t="n">
        <v>8669.33</v>
      </c>
      <c r="E39" s="285" t="n">
        <v>9327.09</v>
      </c>
      <c r="F39" s="46" t="n">
        <v>0.07587206854508943</v>
      </c>
      <c r="G39" s="46" t="n">
        <v>0.08707195171292131</v>
      </c>
      <c r="H39" s="285" t="n">
        <v>97256.03</v>
      </c>
      <c r="I39" s="285" t="n">
        <v>100846.28</v>
      </c>
      <c r="J39" s="285" t="n">
        <v>107119.34</v>
      </c>
      <c r="K39" s="185" t="n">
        <v>0.0622041784783732</v>
      </c>
    </row>
    <row r="40">
      <c r="A40" s="169" t="inlineStr">
        <is>
          <t>EF-ES-1-1</t>
        </is>
      </c>
      <c r="B40" s="47" t="inlineStr">
        <is>
          <t>dont établissements de médecine, chirurgie et obstétrique (MCO) - hors FIR</t>
        </is>
      </c>
      <c r="C40" s="364" t="n">
        <v>6342.81</v>
      </c>
      <c r="D40" s="364" t="n">
        <v>6583.35</v>
      </c>
      <c r="E40" s="364" t="n">
        <v>7131.56</v>
      </c>
      <c r="F40" s="105" t="n">
        <v>0.0832721942476095</v>
      </c>
      <c r="G40" s="105" t="n">
        <v>0.08690259764868397</v>
      </c>
      <c r="H40" s="368" t="n">
        <v>74758.03</v>
      </c>
      <c r="I40" s="368" t="n">
        <v>77146.56</v>
      </c>
      <c r="J40" s="368" t="n">
        <v>82063.83</v>
      </c>
      <c r="K40" s="186" t="n">
        <v>0.0637393294010777</v>
      </c>
    </row>
    <row r="41" ht="47.25" customHeight="1">
      <c r="A41" s="169" t="inlineStr">
        <is>
          <t>EF-ES-1-1-1</t>
        </is>
      </c>
      <c r="B41" s="43" t="inlineStr">
        <is>
          <t>dont forfaits par séjours/séances (GHS + Suppléments + forfaits de dialyse+ forfaits Maladies Chroniques  + prestation PO)+
          consultations, actes externes, SEH, IVG, ATU/FFM, Autres</t>
        </is>
      </c>
      <c r="C41" s="365" t="n">
        <v>4186.27</v>
      </c>
      <c r="D41" s="365" t="n">
        <v>4258.48</v>
      </c>
      <c r="E41" s="365" t="n">
        <v>4671.61</v>
      </c>
      <c r="F41" s="265" t="n">
        <v>0.09701348838083075</v>
      </c>
      <c r="G41" s="265" t="n">
        <v>0.08781976196075489</v>
      </c>
      <c r="H41" s="369" t="n">
        <v>49313.52</v>
      </c>
      <c r="I41" s="369" t="n">
        <v>49947.37</v>
      </c>
      <c r="J41" s="369" t="n">
        <v>53195.43</v>
      </c>
      <c r="K41" s="190" t="n">
        <v>0.0650296502098108</v>
      </c>
    </row>
    <row r="42">
      <c r="A42" s="169" t="inlineStr">
        <is>
          <t>EF-ES-1-1-3</t>
        </is>
      </c>
      <c r="B42" s="43" t="inlineStr">
        <is>
          <t>dont Groupe Homogène de Tarifs (GHT : Activité en HAD)</t>
        </is>
      </c>
      <c r="C42" s="365" t="n">
        <v>119.61</v>
      </c>
      <c r="D42" s="365" t="n">
        <v>128.38</v>
      </c>
      <c r="E42" s="365" t="n">
        <v>144.36</v>
      </c>
      <c r="F42" s="265" t="n">
        <v>0.1244742171677833</v>
      </c>
      <c r="G42" s="265" t="n">
        <v>0.08071884278389425</v>
      </c>
      <c r="H42" s="369" t="n">
        <v>1558.38</v>
      </c>
      <c r="I42" s="369" t="n">
        <v>1621.98</v>
      </c>
      <c r="J42" s="369" t="n">
        <v>1788.43</v>
      </c>
      <c r="K42" s="190" t="n">
        <v>0.1026214873179694</v>
      </c>
    </row>
    <row r="43">
      <c r="A43" s="169" t="inlineStr">
        <is>
          <t>EF-ES-1-1-4</t>
        </is>
      </c>
      <c r="B43" s="43" t="inlineStr">
        <is>
          <t xml:space="preserve">dont Médicaments (y compris en HAD) et DMI en sus </t>
        </is>
      </c>
      <c r="C43" s="365" t="n">
        <v>752.42</v>
      </c>
      <c r="D43" s="365" t="n">
        <v>855.4400000000001</v>
      </c>
      <c r="E43" s="365" t="n">
        <v>958.3200000000001</v>
      </c>
      <c r="F43" s="265" t="n">
        <v>0.1202655943140372</v>
      </c>
      <c r="G43" s="265" t="n">
        <v>0.09223697178760626</v>
      </c>
      <c r="H43" s="369" t="n">
        <v>7909.92</v>
      </c>
      <c r="I43" s="369" t="n">
        <v>9047.889999999999</v>
      </c>
      <c r="J43" s="369" t="n">
        <v>10389.76</v>
      </c>
      <c r="K43" s="190" t="n">
        <v>0.1483075059489009</v>
      </c>
    </row>
    <row r="44">
      <c r="A44" s="169" t="inlineStr">
        <is>
          <t>EF-ES-1-1-5</t>
        </is>
      </c>
      <c r="B44" s="43" t="inlineStr">
        <is>
          <t>dont Forfaits annuels(CPO, FAG,FAI,IFAQ) et dotations (populationnelles urgences)</t>
        </is>
      </c>
      <c r="C44" s="365" t="n">
        <v>275.09</v>
      </c>
      <c r="D44" s="365" t="n">
        <v>308.65</v>
      </c>
      <c r="E44" s="365" t="n">
        <v>330.21</v>
      </c>
      <c r="F44" s="265" t="n">
        <v>0.06985258383282036</v>
      </c>
      <c r="G44" s="265" t="n">
        <v>0.08411236378641913</v>
      </c>
      <c r="H44" s="369" t="n">
        <v>3163.17</v>
      </c>
      <c r="I44" s="369" t="n">
        <v>3667.4</v>
      </c>
      <c r="J44" s="369" t="n">
        <v>3925.82</v>
      </c>
      <c r="K44" s="190" t="n">
        <v>0.07046408900038176</v>
      </c>
    </row>
    <row r="45">
      <c r="A45" s="169" t="inlineStr">
        <is>
          <t>EF-ES-1-1-5-1</t>
        </is>
      </c>
      <c r="B45" s="374" t="inlineStr">
        <is>
          <t xml:space="preserve">      dont Incitation financière à l'amélioration de la qualité (IFAQ)</t>
        </is>
      </c>
      <c r="C45" s="376" t="n">
        <v>35.83</v>
      </c>
      <c r="D45" s="376" t="n">
        <v>42.79</v>
      </c>
      <c r="E45" s="376" t="n">
        <v>45.45</v>
      </c>
      <c r="F45" s="371" t="n">
        <v>0.06216405702266894</v>
      </c>
      <c r="G45" s="371" t="n">
        <v>0.09239495029578582</v>
      </c>
      <c r="H45" s="377" t="n">
        <v>376.48</v>
      </c>
      <c r="I45" s="377" t="n">
        <v>486.95</v>
      </c>
      <c r="J45" s="377" t="n">
        <v>491.91</v>
      </c>
      <c r="K45" s="372" t="n">
        <v>0.01018585070335771</v>
      </c>
    </row>
    <row r="46">
      <c r="A46" s="169" t="inlineStr">
        <is>
          <t>EF-ES-1-1-6</t>
        </is>
      </c>
      <c r="B46" s="43" t="inlineStr">
        <is>
          <t>dont MIGAC MCO (hors FIR)</t>
        </is>
      </c>
      <c r="C46" s="365" t="n">
        <v>943.11</v>
      </c>
      <c r="D46" s="365" t="n">
        <v>952.73</v>
      </c>
      <c r="E46" s="365" t="n">
        <v>940.75</v>
      </c>
      <c r="F46" s="265" t="n">
        <v>-0.01257439148552058</v>
      </c>
      <c r="G46" s="265" t="n">
        <v>0.08295709070386766</v>
      </c>
      <c r="H46" s="369" t="n">
        <v>11989.34</v>
      </c>
      <c r="I46" s="369" t="n">
        <v>11625.92</v>
      </c>
      <c r="J46" s="369" t="n">
        <v>11340.2</v>
      </c>
      <c r="K46" s="190" t="n">
        <v>-0.0245761195673116</v>
      </c>
    </row>
    <row r="47">
      <c r="A47" s="169" t="inlineStr">
        <is>
          <t>EF-ES-1-1-7</t>
        </is>
      </c>
      <c r="B47" s="43" t="inlineStr">
        <is>
          <t>dont activité MCO non soumise à la T2A</t>
        </is>
      </c>
      <c r="C47" s="365" t="n">
        <v>8.66</v>
      </c>
      <c r="D47" s="365" t="n">
        <v>8.84</v>
      </c>
      <c r="E47" s="365" t="n">
        <v>9.140000000000001</v>
      </c>
      <c r="F47" s="265" t="n">
        <v>0.03393665158371049</v>
      </c>
      <c r="G47" s="265" t="n">
        <v>0.0313410828789905</v>
      </c>
      <c r="H47" s="369" t="n">
        <v>270.29</v>
      </c>
      <c r="I47" s="369" t="n">
        <v>269.74</v>
      </c>
      <c r="J47" s="369" t="n">
        <v>291.63</v>
      </c>
      <c r="K47" s="190" t="n">
        <v>0.08115222065692884</v>
      </c>
    </row>
    <row r="48">
      <c r="A48" s="384" t="inlineStr">
        <is>
          <t>EF-ES-1-1-9</t>
        </is>
      </c>
      <c r="B48" s="375" t="inlineStr">
        <is>
          <t>dont Hôpitaux de Proximité</t>
        </is>
      </c>
      <c r="C48" s="365" t="n">
        <v>57.63</v>
      </c>
      <c r="D48" s="365" t="n">
        <v>70.84</v>
      </c>
      <c r="E48" s="365" t="n">
        <v>77.16</v>
      </c>
      <c r="F48" s="265" t="n">
        <v>0.08921513269339346</v>
      </c>
      <c r="G48" s="265" t="n">
        <v>0.06812944240872368</v>
      </c>
      <c r="H48" s="369" t="n">
        <v>553.4</v>
      </c>
      <c r="I48" s="369" t="n">
        <v>966.25</v>
      </c>
      <c r="J48" s="369" t="n">
        <v>1132.55</v>
      </c>
      <c r="K48" s="190" t="n">
        <v>0.1721086675291073</v>
      </c>
    </row>
    <row r="49">
      <c r="A49" s="169" t="inlineStr">
        <is>
          <t>EF-ES-1-2</t>
        </is>
      </c>
      <c r="B49" s="47" t="inlineStr">
        <is>
          <t xml:space="preserve">dont activité de Soins de Suite et de Réadaptation (SSR) </t>
        </is>
      </c>
      <c r="C49" s="364" t="n">
        <v>927.45</v>
      </c>
      <c r="D49" s="364" t="n">
        <v>962.34</v>
      </c>
      <c r="E49" s="364" t="n">
        <v>1015.2</v>
      </c>
      <c r="F49" s="105" t="n">
        <v>0.05492861150944574</v>
      </c>
      <c r="G49" s="105" t="n">
        <v>0.09325379693232487</v>
      </c>
      <c r="H49" s="368" t="n">
        <v>9913.33</v>
      </c>
      <c r="I49" s="368" t="n">
        <v>10310.65</v>
      </c>
      <c r="J49" s="368" t="n">
        <v>10886.42</v>
      </c>
      <c r="K49" s="189" t="n">
        <v>0.05584226018728213</v>
      </c>
    </row>
    <row r="50">
      <c r="A50" s="169" t="inlineStr">
        <is>
          <t>EF-ES-1-2-2</t>
        </is>
      </c>
      <c r="B50" s="43" t="inlineStr">
        <is>
          <t>dont MIGAC SSR</t>
        </is>
      </c>
      <c r="C50" s="365" t="n">
        <v>65.63</v>
      </c>
      <c r="D50" s="365" t="n">
        <v>51.38</v>
      </c>
      <c r="E50" s="365" t="n">
        <v>62.81</v>
      </c>
      <c r="F50" s="265" t="n">
        <v>0.2224601012066952</v>
      </c>
      <c r="G50" s="265" t="n">
        <v>0.1002058039916402</v>
      </c>
      <c r="H50" s="369" t="n">
        <v>715.1</v>
      </c>
      <c r="I50" s="369" t="n">
        <v>513.76</v>
      </c>
      <c r="J50" s="369" t="n">
        <v>626.8099999999999</v>
      </c>
      <c r="K50" s="190" t="n">
        <v>0.2200443786982248</v>
      </c>
    </row>
    <row r="51">
      <c r="A51" s="169" t="inlineStr">
        <is>
          <t>EF-ES-1-2-3</t>
        </is>
      </c>
      <c r="B51" s="43" t="inlineStr">
        <is>
          <t>dont Dotation Modulée à l'Activité SSR</t>
        </is>
      </c>
      <c r="C51" s="365" t="n">
        <v>86.28</v>
      </c>
      <c r="D51" s="365" t="n">
        <v>87.61</v>
      </c>
      <c r="E51" s="365" t="n">
        <v>95.14</v>
      </c>
      <c r="F51" s="49" t="n">
        <v>0.08594909256934141</v>
      </c>
      <c r="G51" s="49" t="n">
        <v>0.09911139353911223</v>
      </c>
      <c r="H51" s="369" t="n">
        <v>881.3200000000001</v>
      </c>
      <c r="I51" s="369" t="n">
        <v>896.08</v>
      </c>
      <c r="J51" s="369" t="n">
        <v>959.9299999999999</v>
      </c>
      <c r="K51" s="187" t="n">
        <v>0.07125479867868929</v>
      </c>
    </row>
    <row r="52">
      <c r="A52" s="169" t="inlineStr">
        <is>
          <t>EF-ES-1-2-4</t>
        </is>
      </c>
      <c r="B52" s="43" t="inlineStr">
        <is>
          <t>dont IFAQ SSR</t>
        </is>
      </c>
      <c r="C52" s="365" t="n">
        <v>7.31</v>
      </c>
      <c r="D52" s="365" t="n">
        <v>9.44</v>
      </c>
      <c r="E52" s="365" t="n">
        <v>9.75</v>
      </c>
      <c r="F52" s="49" t="n">
        <v>0.03283898305084751</v>
      </c>
      <c r="G52" s="49" t="n">
        <v>0.1068493150684932</v>
      </c>
      <c r="H52" s="369" t="n">
        <v>71.09999999999999</v>
      </c>
      <c r="I52" s="369" t="n">
        <v>95.68000000000001</v>
      </c>
      <c r="J52" s="369" t="n">
        <v>91.25</v>
      </c>
      <c r="K52" s="187" t="n">
        <v>-0.04630016722408033</v>
      </c>
    </row>
    <row r="53">
      <c r="A53" s="169" t="inlineStr">
        <is>
          <t>EF-ES-1-3</t>
        </is>
      </c>
      <c r="B53" s="47" t="inlineStr">
        <is>
          <t>dont activité de psychiatrie (PSY)</t>
        </is>
      </c>
      <c r="C53" s="364" t="n">
        <v>922.27</v>
      </c>
      <c r="D53" s="364" t="n">
        <v>994.98</v>
      </c>
      <c r="E53" s="364" t="n">
        <v>1044.27</v>
      </c>
      <c r="F53" s="105" t="n">
        <v>0.04953868419465714</v>
      </c>
      <c r="G53" s="105" t="n">
        <v>0.08412976803428127</v>
      </c>
      <c r="H53" s="368" t="n">
        <v>10942.09</v>
      </c>
      <c r="I53" s="368" t="n">
        <v>11705.84</v>
      </c>
      <c r="J53" s="368" t="n">
        <v>12412.61</v>
      </c>
      <c r="K53" s="189" t="n">
        <v>0.06037755513487288</v>
      </c>
    </row>
    <row r="54">
      <c r="A54" s="169" t="inlineStr">
        <is>
          <t>EF-ES-1-4</t>
        </is>
      </c>
      <c r="B54" s="47" t="inlineStr">
        <is>
          <t>dont activités de soins de longue durée (SLD)</t>
        </is>
      </c>
      <c r="C54" s="364" t="n">
        <v>120.8</v>
      </c>
      <c r="D54" s="364" t="n">
        <v>128.66</v>
      </c>
      <c r="E54" s="364" t="n">
        <v>136.06</v>
      </c>
      <c r="F54" s="105" t="n">
        <v>0.05751593346805538</v>
      </c>
      <c r="G54" s="105" t="n">
        <v>0.1018268360038617</v>
      </c>
      <c r="H54" s="278" t="n">
        <v>1193.82</v>
      </c>
      <c r="I54" s="278" t="n">
        <v>1267.3</v>
      </c>
      <c r="J54" s="278" t="n">
        <v>1336.19</v>
      </c>
      <c r="K54" s="189" t="n">
        <v>0.05435966227412618</v>
      </c>
    </row>
    <row r="55">
      <c r="A55" s="169" t="inlineStr">
        <is>
          <t>EF-ES-1-5</t>
        </is>
      </c>
      <c r="B55" s="47" t="inlineStr">
        <is>
          <t>dont activités dispensées par les établissements de santé Hors Région</t>
        </is>
      </c>
      <c r="C55" s="364" t="n">
        <v>0</v>
      </c>
      <c r="D55" s="364" t="n">
        <v>0</v>
      </c>
      <c r="E55" s="364" t="n">
        <v>0</v>
      </c>
      <c r="F55" s="228" t="inlineStr"/>
      <c r="G55" s="105" t="n">
        <v>0</v>
      </c>
      <c r="H55" s="278" t="n">
        <v>448.76</v>
      </c>
      <c r="I55" s="278" t="n">
        <v>415.94</v>
      </c>
      <c r="J55" s="278" t="n">
        <v>420.29</v>
      </c>
      <c r="K55" s="189" t="n">
        <v>0.01045823916911099</v>
      </c>
    </row>
    <row r="56">
      <c r="B56" s="2" t="n"/>
      <c r="C56" s="35" t="n"/>
      <c r="D56" s="35" t="n"/>
      <c r="E56" s="35" t="n"/>
      <c r="F56" s="35" t="n"/>
      <c r="G56" s="35" t="n"/>
      <c r="H56" s="191" t="n"/>
      <c r="I56" s="191" t="n"/>
      <c r="J56" s="191" t="n"/>
      <c r="K56" s="191" t="n"/>
    </row>
    <row r="57" ht="10.5" customHeight="1">
      <c r="B57" s="59" t="n"/>
      <c r="C57" s="96" t="n"/>
      <c r="D57" s="96" t="n"/>
      <c r="E57" s="96" t="n"/>
      <c r="F57" s="96" t="n"/>
      <c r="G57" s="96" t="n"/>
      <c r="H57" s="96" t="n"/>
      <c r="I57" s="96" t="n"/>
      <c r="J57" s="96" t="n"/>
      <c r="K57" s="96" t="n"/>
    </row>
    <row r="58" ht="51.75" customHeight="1">
      <c r="B58" s="498" t="n"/>
    </row>
    <row r="59" ht="23.25" customHeight="1">
      <c r="B59" s="497" t="inlineStr">
        <is>
          <t>PRESENTATION DES DEPENSES PAR CATEGORIE D'ETABLISSEMENTS (ex-DG/DAF)</t>
        </is>
      </c>
    </row>
    <row r="60" ht="12.75" customHeight="1">
      <c r="B60" s="59" t="n"/>
      <c r="C60" s="96" t="n"/>
      <c r="D60" s="96" t="n"/>
      <c r="E60" s="96" t="n"/>
      <c r="F60" s="96" t="n"/>
      <c r="G60" s="96" t="n"/>
      <c r="H60" s="96" t="n"/>
      <c r="I60" s="96" t="n"/>
      <c r="J60" s="96" t="n"/>
      <c r="K60" s="96" t="n"/>
    </row>
    <row r="61" ht="56.25" customHeight="1">
      <c r="B61" s="255" t="n"/>
      <c r="C61" s="515">
        <f>"Réalisé année 2021 (M€)"</f>
        <v/>
      </c>
      <c r="D61" s="515">
        <f>"Réalisé année 2022 (M€)"</f>
        <v/>
      </c>
      <c r="E61" s="515">
        <f>"Réalisé année 2023 (M€)"</f>
        <v/>
      </c>
      <c r="F61" s="512">
        <f>"Variation 2022/2023"</f>
        <v/>
      </c>
      <c r="G61" s="512" t="inlineStr">
        <is>
          <t>Part dans dépenses nationales</t>
        </is>
      </c>
      <c r="H61" s="516">
        <f>"Réalisé Nat. année 2021 (M€)"</f>
        <v/>
      </c>
      <c r="I61" s="516">
        <f>"Réalisé Nat. année 2022 (M€)"</f>
        <v/>
      </c>
      <c r="J61" s="516">
        <f>"Réalisé Nat. année2023 (M€)"</f>
        <v/>
      </c>
      <c r="K61" s="513">
        <f>"Variation 2022/2023"</f>
        <v/>
      </c>
    </row>
    <row r="62" ht="8.25" customHeight="1">
      <c r="B62" s="19" t="n"/>
      <c r="C62" s="572" t="n"/>
      <c r="D62" s="570" t="n"/>
      <c r="E62" s="570" t="n"/>
      <c r="F62" s="572" t="n"/>
      <c r="G62" s="570" t="n"/>
      <c r="H62" s="571" t="n"/>
      <c r="I62" s="571" t="n"/>
      <c r="J62" s="571" t="n"/>
      <c r="K62" s="571" t="n"/>
    </row>
    <row r="63">
      <c r="A63" s="168" t="inlineStr">
        <is>
          <t>EF-ES-1</t>
        </is>
      </c>
      <c r="B63" s="52" t="inlineStr">
        <is>
          <t>Dépenses des CHU - hors FIR</t>
        </is>
      </c>
      <c r="C63" s="285" t="n">
        <v>2494.83</v>
      </c>
      <c r="D63" s="286" t="n">
        <v>2607.1</v>
      </c>
      <c r="E63" s="286" t="n">
        <v>2796.93</v>
      </c>
      <c r="F63" s="235" t="n">
        <v>0.07281270377047291</v>
      </c>
      <c r="G63" s="231" t="n">
        <v>0.095485475739186</v>
      </c>
      <c r="H63" s="277" t="n">
        <v>26792.92</v>
      </c>
      <c r="I63" s="277" t="n">
        <v>27904.08</v>
      </c>
      <c r="J63" s="277" t="n">
        <v>29291.68</v>
      </c>
      <c r="K63" s="229" t="n">
        <v>0.04972749504731919</v>
      </c>
    </row>
    <row r="64">
      <c r="A64" s="169" t="inlineStr">
        <is>
          <t>EF-ES-1-1</t>
        </is>
      </c>
      <c r="B64" s="47" t="inlineStr">
        <is>
          <t>dont activités de médecine, chirurgie et obstétrique (MCO)-hors FIR</t>
        </is>
      </c>
      <c r="C64" s="287" t="n">
        <v>2273.03</v>
      </c>
      <c r="D64" s="287" t="n">
        <v>2366.58</v>
      </c>
      <c r="E64" s="287" t="n">
        <v>2539.5</v>
      </c>
      <c r="F64" s="105" t="n">
        <v>0.0730674644423599</v>
      </c>
      <c r="G64" s="105" t="n">
        <v>0.09450413518389511</v>
      </c>
      <c r="H64" s="278" t="n">
        <v>24649.67</v>
      </c>
      <c r="I64" s="278" t="n">
        <v>25654.66</v>
      </c>
      <c r="J64" s="278" t="n">
        <v>26871.84</v>
      </c>
      <c r="K64" s="189" t="n">
        <v>0.04744479170645802</v>
      </c>
    </row>
    <row r="65" ht="47.25" customHeight="1">
      <c r="A65" s="169" t="inlineStr">
        <is>
          <t>EF-ES-1-1-1</t>
        </is>
      </c>
      <c r="B65" s="43" t="inlineStr">
        <is>
          <t>dont forfaits par séjours/séances (GHS + Suppléments + forfaits de dialyse+ forfaits Maladies Chroniques  + prestation PO)+
          consultations, actes externes, SEH, IVG, ATU/FFM, Autres</t>
        </is>
      </c>
      <c r="C65" s="288" t="n">
        <v>1380.49</v>
      </c>
      <c r="D65" s="288" t="n">
        <v>1412.42</v>
      </c>
      <c r="E65" s="288" t="n">
        <v>1518.9</v>
      </c>
      <c r="F65" s="265" t="n">
        <v>0.07538834057858144</v>
      </c>
      <c r="G65" s="265" t="n">
        <v>0.09619574304229092</v>
      </c>
      <c r="H65" s="279" t="n">
        <v>14831.03</v>
      </c>
      <c r="I65" s="279" t="n">
        <v>15247.31</v>
      </c>
      <c r="J65" s="279" t="n">
        <v>15789.68</v>
      </c>
      <c r="K65" s="190" t="n">
        <v>0.03557152048459701</v>
      </c>
    </row>
    <row r="66">
      <c r="A66" s="169" t="inlineStr">
        <is>
          <t>EF-ES-1-1-3</t>
        </is>
      </c>
      <c r="B66" s="43" t="inlineStr">
        <is>
          <t>dont Groupe Homogène de Tarifs (GHT : Activité en HAD)</t>
        </is>
      </c>
      <c r="C66" s="288" t="n">
        <v>6.25</v>
      </c>
      <c r="D66" s="288" t="n">
        <v>6.71</v>
      </c>
      <c r="E66" s="288" t="n">
        <v>7.2</v>
      </c>
      <c r="F66" s="265" t="n">
        <v>0.07302533532041731</v>
      </c>
      <c r="G66" s="265" t="n">
        <v>0.06683375104427736</v>
      </c>
      <c r="H66" s="279" t="n">
        <v>101.3</v>
      </c>
      <c r="I66" s="279" t="n">
        <v>102.44</v>
      </c>
      <c r="J66" s="279" t="n">
        <v>107.73</v>
      </c>
      <c r="K66" s="190" t="n">
        <v>0.05163998438110119</v>
      </c>
    </row>
    <row r="67">
      <c r="A67" s="169" t="inlineStr">
        <is>
          <t>EF-ES-1-1-4</t>
        </is>
      </c>
      <c r="B67" s="43" t="inlineStr">
        <is>
          <t xml:space="preserve">dont Médicaments (y compris en HAD) et DMI en sus </t>
        </is>
      </c>
      <c r="C67" s="288" t="n">
        <v>248.19</v>
      </c>
      <c r="D67" s="288" t="n">
        <v>281.78</v>
      </c>
      <c r="E67" s="288" t="n">
        <v>325.68</v>
      </c>
      <c r="F67" s="265" t="n">
        <v>0.1557953012988858</v>
      </c>
      <c r="G67" s="265" t="n">
        <v>0.08506592556992708</v>
      </c>
      <c r="H67" s="279" t="n">
        <v>2837.13</v>
      </c>
      <c r="I67" s="279" t="n">
        <v>3266.51</v>
      </c>
      <c r="J67" s="279" t="n">
        <v>3828.56</v>
      </c>
      <c r="K67" s="190" t="n">
        <v>0.1720643745159206</v>
      </c>
    </row>
    <row r="68">
      <c r="A68" s="169" t="inlineStr">
        <is>
          <t>EF-ES-1-1-5</t>
        </is>
      </c>
      <c r="B68" s="43" t="inlineStr">
        <is>
          <t>dont Forfaits annuels(CPO, FAG,FAI,IFAQ) et dotations (populationnelles urgences)</t>
        </is>
      </c>
      <c r="C68" s="288" t="n">
        <v>86.44</v>
      </c>
      <c r="D68" s="288" t="n">
        <v>97.02</v>
      </c>
      <c r="E68" s="288" t="n">
        <v>104.05</v>
      </c>
      <c r="F68" s="265" t="n">
        <v>0.07245928674500104</v>
      </c>
      <c r="G68" s="265" t="n">
        <v>0.09407605649084103</v>
      </c>
      <c r="H68" s="279" t="n">
        <v>880.59</v>
      </c>
      <c r="I68" s="279" t="n">
        <v>1037.04</v>
      </c>
      <c r="J68" s="279" t="n">
        <v>1106.02</v>
      </c>
      <c r="K68" s="190" t="n">
        <v>0.0665162385250328</v>
      </c>
    </row>
    <row r="69">
      <c r="A69" s="169" t="inlineStr">
        <is>
          <t>EF-ES-1-1-5-1</t>
        </is>
      </c>
      <c r="B69" s="374" t="inlineStr">
        <is>
          <t xml:space="preserve">      dont Incitation financière à l'amélioration de la qualité (IFAQ)</t>
        </is>
      </c>
      <c r="C69" s="376" t="n">
        <v>10.17</v>
      </c>
      <c r="D69" s="376" t="n">
        <v>12.6</v>
      </c>
      <c r="E69" s="376" t="n">
        <v>12.78</v>
      </c>
      <c r="F69" s="371" t="n">
        <v>0.01428571428571426</v>
      </c>
      <c r="G69" s="371" t="n">
        <v>0.09178397012352771</v>
      </c>
      <c r="H69" s="377" t="n">
        <v>104.82</v>
      </c>
      <c r="I69" s="377" t="n">
        <v>140.21</v>
      </c>
      <c r="J69" s="377" t="n">
        <v>139.24</v>
      </c>
      <c r="K69" s="372" t="n">
        <v>-0.006918194137365372</v>
      </c>
    </row>
    <row r="70">
      <c r="A70" s="169" t="inlineStr">
        <is>
          <t>EF-ES-1-1-6</t>
        </is>
      </c>
      <c r="B70" s="43" t="inlineStr">
        <is>
          <t>dont MIGAC MCO (hors FIR)</t>
        </is>
      </c>
      <c r="C70" s="288" t="n">
        <v>551.65</v>
      </c>
      <c r="D70" s="288" t="n">
        <v>568.65</v>
      </c>
      <c r="E70" s="288" t="n">
        <v>583.66</v>
      </c>
      <c r="F70" s="265" t="n">
        <v>0.02639584981974851</v>
      </c>
      <c r="G70" s="265" t="n">
        <v>0.09684538189927522</v>
      </c>
      <c r="H70" s="279" t="n">
        <v>5999.62</v>
      </c>
      <c r="I70" s="279" t="n">
        <v>5988.98</v>
      </c>
      <c r="J70" s="279" t="n">
        <v>6026.72</v>
      </c>
      <c r="K70" s="190" t="n">
        <v>0.006301573890712724</v>
      </c>
    </row>
    <row r="71">
      <c r="A71" s="169" t="inlineStr">
        <is>
          <t>EF-ES-1-1-7</t>
        </is>
      </c>
      <c r="B71" s="43" t="inlineStr">
        <is>
          <t>dont activité MCO non soumise à la T2A</t>
        </is>
      </c>
      <c r="C71" s="288" t="n">
        <v>0</v>
      </c>
      <c r="D71" s="288" t="n">
        <v>0</v>
      </c>
      <c r="E71" s="288" t="n">
        <v>0</v>
      </c>
      <c r="F71" s="265" t="inlineStr"/>
      <c r="G71" s="265" t="inlineStr"/>
      <c r="H71" s="279" t="n">
        <v>0</v>
      </c>
      <c r="I71" s="279" t="n">
        <v>0</v>
      </c>
      <c r="J71" s="279" t="n">
        <v>0</v>
      </c>
      <c r="K71" s="190" t="inlineStr"/>
    </row>
    <row r="72">
      <c r="A72" s="384" t="inlineStr">
        <is>
          <t>EF-ES-1-1-9</t>
        </is>
      </c>
      <c r="B72" s="375" t="inlineStr">
        <is>
          <t>dont Hôpitaux de Proximité</t>
        </is>
      </c>
      <c r="C72" s="288" t="n">
        <v>0</v>
      </c>
      <c r="D72" s="288" t="n">
        <v>0</v>
      </c>
      <c r="E72" s="288" t="n">
        <v>0</v>
      </c>
      <c r="F72" s="265" t="inlineStr"/>
      <c r="G72" s="265" t="n">
        <v>0</v>
      </c>
      <c r="H72" s="279" t="n">
        <v>0</v>
      </c>
      <c r="I72" s="279" t="n">
        <v>12.38</v>
      </c>
      <c r="J72" s="279" t="n">
        <v>13.13</v>
      </c>
      <c r="K72" s="190" t="n">
        <v>0.06058158319870759</v>
      </c>
    </row>
    <row r="73">
      <c r="A73" s="169" t="inlineStr">
        <is>
          <t>EF-ES-1-2</t>
        </is>
      </c>
      <c r="B73" s="47" t="inlineStr">
        <is>
          <t>dont activité de soins de suite et de réadaptation (SSR)</t>
        </is>
      </c>
      <c r="C73" s="287" t="n">
        <v>74.84999999999999</v>
      </c>
      <c r="D73" s="287" t="n">
        <v>77.73</v>
      </c>
      <c r="E73" s="287" t="n">
        <v>84.29000000000001</v>
      </c>
      <c r="F73" s="105" t="n">
        <v>0.08439469960118361</v>
      </c>
      <c r="G73" s="105" t="n">
        <v>0.07083848086797939</v>
      </c>
      <c r="H73" s="278" t="n">
        <v>1085.01</v>
      </c>
      <c r="I73" s="278" t="n">
        <v>1135.52</v>
      </c>
      <c r="J73" s="278" t="n">
        <v>1189.89</v>
      </c>
      <c r="K73" s="189" t="n">
        <v>0.04788114696350581</v>
      </c>
    </row>
    <row r="74">
      <c r="A74" s="169" t="inlineStr">
        <is>
          <t>EF-ES-1-2-2</t>
        </is>
      </c>
      <c r="B74" s="43" t="inlineStr">
        <is>
          <t>dont MIGAC SSR</t>
        </is>
      </c>
      <c r="C74" s="288" t="n">
        <v>1.97</v>
      </c>
      <c r="D74" s="288" t="n">
        <v>0.71</v>
      </c>
      <c r="E74" s="288" t="n">
        <v>0.92</v>
      </c>
      <c r="F74" s="265" t="n">
        <v>0.295774647887324</v>
      </c>
      <c r="G74" s="265" t="n">
        <v>0.02510917030567686</v>
      </c>
      <c r="H74" s="279" t="n">
        <v>36.25</v>
      </c>
      <c r="I74" s="279" t="n">
        <v>33.47</v>
      </c>
      <c r="J74" s="279" t="n">
        <v>36.64</v>
      </c>
      <c r="K74" s="190" t="n">
        <v>0.09471168210337622</v>
      </c>
    </row>
    <row r="75">
      <c r="A75" s="169" t="inlineStr">
        <is>
          <t>EF-ES-1-2-3</t>
        </is>
      </c>
      <c r="B75" s="43" t="inlineStr">
        <is>
          <t>dont Dotation Modulée à l'Activité SSR</t>
        </is>
      </c>
      <c r="C75" s="365" t="n">
        <v>6.17</v>
      </c>
      <c r="D75" s="365" t="n">
        <v>6.16</v>
      </c>
      <c r="E75" s="365" t="n">
        <v>6.13</v>
      </c>
      <c r="F75" s="49" t="n">
        <v>-0.004870129870129911</v>
      </c>
      <c r="G75" s="49" t="n">
        <v>0.06299455348885007</v>
      </c>
      <c r="H75" s="369" t="n">
        <v>90.47</v>
      </c>
      <c r="I75" s="369" t="n">
        <v>91.13</v>
      </c>
      <c r="J75" s="369" t="n">
        <v>97.31</v>
      </c>
      <c r="K75" s="187" t="n">
        <v>0.06781520904202795</v>
      </c>
    </row>
    <row r="76">
      <c r="A76" s="169" t="inlineStr">
        <is>
          <t>EF-ES-1-2-4</t>
        </is>
      </c>
      <c r="B76" s="43" t="inlineStr">
        <is>
          <t>dont IFAQ SSR</t>
        </is>
      </c>
      <c r="C76" s="365" t="n">
        <v>0.5</v>
      </c>
      <c r="D76" s="365" t="n">
        <v>0.65</v>
      </c>
      <c r="E76" s="365" t="n">
        <v>0.49</v>
      </c>
      <c r="F76" s="49" t="n">
        <v>-0.2461538461538462</v>
      </c>
      <c r="G76" s="49" t="n">
        <v>0.05946601941747572</v>
      </c>
      <c r="H76" s="369" t="n">
        <v>6.61</v>
      </c>
      <c r="I76" s="369" t="n">
        <v>9.69</v>
      </c>
      <c r="J76" s="369" t="n">
        <v>8.24</v>
      </c>
      <c r="K76" s="187" t="n">
        <v>-0.1496388028895768</v>
      </c>
    </row>
    <row r="77">
      <c r="A77" s="169" t="inlineStr">
        <is>
          <t>EF-ES-1-3</t>
        </is>
      </c>
      <c r="B77" s="47" t="inlineStr">
        <is>
          <t>dont activité de psychiatrie ( PSY)</t>
        </is>
      </c>
      <c r="C77" s="287" t="n">
        <v>131.52</v>
      </c>
      <c r="D77" s="287" t="n">
        <v>145.95</v>
      </c>
      <c r="E77" s="287" t="n">
        <v>154.99</v>
      </c>
      <c r="F77" s="105" t="n">
        <v>0.06193902021240165</v>
      </c>
      <c r="G77" s="105" t="n">
        <v>0.163405376910912</v>
      </c>
      <c r="H77" s="278" t="n">
        <v>794.24</v>
      </c>
      <c r="I77" s="278" t="n">
        <v>848.1900000000001</v>
      </c>
      <c r="J77" s="278" t="n">
        <v>948.5</v>
      </c>
      <c r="K77" s="189" t="n">
        <v>0.1182635965998184</v>
      </c>
    </row>
    <row r="78">
      <c r="A78" s="169" t="inlineStr">
        <is>
          <t>EF-ES-1-4</t>
        </is>
      </c>
      <c r="B78" s="256" t="inlineStr">
        <is>
          <t>dont activité Soins de longue durée (SLD)</t>
        </is>
      </c>
      <c r="C78" s="287" t="n">
        <v>15.44</v>
      </c>
      <c r="D78" s="287" t="n">
        <v>16.84</v>
      </c>
      <c r="E78" s="289" t="n">
        <v>18.15</v>
      </c>
      <c r="F78" s="105" t="n">
        <v>0.07779097387173389</v>
      </c>
      <c r="G78" s="233" t="n">
        <v>0.06448747557292592</v>
      </c>
      <c r="H78" s="278" t="n">
        <v>263.99</v>
      </c>
      <c r="I78" s="280" t="n">
        <v>265.72</v>
      </c>
      <c r="J78" s="280" t="n">
        <v>281.45</v>
      </c>
      <c r="K78" s="189" t="n">
        <v>0.05919765166340494</v>
      </c>
    </row>
    <row r="79" ht="8.25" customHeight="1">
      <c r="C79" s="573" t="n"/>
      <c r="D79" s="573" t="n"/>
      <c r="E79" s="508" t="n"/>
      <c r="F79" s="573" t="n"/>
      <c r="G79" s="508" t="n"/>
      <c r="H79" s="234" t="n"/>
      <c r="I79" s="101" t="n"/>
      <c r="J79" s="101" t="n"/>
      <c r="K79" s="234" t="n"/>
    </row>
    <row r="80" ht="56.25" customHeight="1">
      <c r="B80" s="255" t="n"/>
      <c r="C80" s="515">
        <f>"Réalisé année 2021 (M€)"</f>
        <v/>
      </c>
      <c r="D80" s="515">
        <f>"Réalisé année 2022 (M€)"</f>
        <v/>
      </c>
      <c r="E80" s="515">
        <f>"Réalisé année 2023 (M€)"</f>
        <v/>
      </c>
      <c r="F80" s="512">
        <f>"Variation 2022/2023"</f>
        <v/>
      </c>
      <c r="G80" s="512" t="inlineStr">
        <is>
          <t>Part dans dépenses nationales</t>
        </is>
      </c>
      <c r="H80" s="516">
        <f>"Réalisé Nat. année 2021 (M€)"</f>
        <v/>
      </c>
      <c r="I80" s="516">
        <f>"Réalisé Nat. année 2022 (M€)"</f>
        <v/>
      </c>
      <c r="J80" s="516">
        <f>"Réalisé Nat. année2023 (M€)"</f>
        <v/>
      </c>
      <c r="K80" s="513">
        <f>"Variation 2022/2023"</f>
        <v/>
      </c>
    </row>
    <row r="81" ht="11.25" customHeight="1">
      <c r="B81" s="19" t="n"/>
      <c r="C81" s="572" t="n"/>
      <c r="D81" s="570" t="n"/>
      <c r="E81" s="570" t="n"/>
      <c r="F81" s="570" t="n"/>
      <c r="G81" s="570" t="n"/>
      <c r="H81" s="570" t="n"/>
      <c r="I81" s="572" t="n"/>
      <c r="J81" s="570" t="n"/>
      <c r="K81" s="570" t="n"/>
    </row>
    <row r="82">
      <c r="A82" s="168" t="inlineStr">
        <is>
          <t>EF-ES-1</t>
        </is>
      </c>
      <c r="B82" s="52" t="inlineStr">
        <is>
          <t>Dépenses des CH - hors FIR</t>
        </is>
      </c>
      <c r="C82" s="285" t="n">
        <v>2862.02</v>
      </c>
      <c r="D82" s="286" t="n">
        <v>2980.05</v>
      </c>
      <c r="E82" s="286" t="n">
        <v>3143.63</v>
      </c>
      <c r="F82" s="231" t="n">
        <v>0.05489169644804615</v>
      </c>
      <c r="G82" s="231" t="n">
        <v>0.07474724658081451</v>
      </c>
      <c r="H82" s="281" t="n">
        <v>38676.45</v>
      </c>
      <c r="I82" s="282" t="n">
        <v>40075.37</v>
      </c>
      <c r="J82" s="277" t="n">
        <v>42056.8</v>
      </c>
      <c r="K82" s="229" t="n">
        <v>0.04944258780393045</v>
      </c>
    </row>
    <row r="83">
      <c r="A83" s="169" t="inlineStr">
        <is>
          <t>EF-ES-1-1</t>
        </is>
      </c>
      <c r="B83" s="47" t="inlineStr">
        <is>
          <t>dont activités de médecine, chirurgie et obstétrique (MCO)-hors FIR</t>
        </is>
      </c>
      <c r="C83" s="287" t="n">
        <v>2055.98</v>
      </c>
      <c r="D83" s="287" t="n">
        <v>2130.88</v>
      </c>
      <c r="E83" s="287" t="n">
        <v>2238.35</v>
      </c>
      <c r="F83" s="105" t="n">
        <v>0.05043456224658348</v>
      </c>
      <c r="G83" s="105" t="n">
        <v>0.07676078966888625</v>
      </c>
      <c r="H83" s="278" t="n">
        <v>27230.23</v>
      </c>
      <c r="I83" s="278" t="n">
        <v>27946.09</v>
      </c>
      <c r="J83" s="278" t="n">
        <v>29160.07</v>
      </c>
      <c r="K83" s="189" t="n">
        <v>0.04344006621319833</v>
      </c>
    </row>
    <row r="84" ht="47.25" customHeight="1">
      <c r="A84" s="169" t="inlineStr">
        <is>
          <t>EF-ES-1-1-1</t>
        </is>
      </c>
      <c r="B84" s="43" t="inlineStr">
        <is>
          <t>dont forfaits par séjours/séances (GHS + Suppléments + forfaits de dialyse+ forfaits Maladies Chroniques  + prestation PO)+
          consultations, actes externes, SEH, IVG, ATU/FFM, Autres</t>
        </is>
      </c>
      <c r="C84" s="288" t="n">
        <v>1385.97</v>
      </c>
      <c r="D84" s="288" t="n">
        <v>1409</v>
      </c>
      <c r="E84" s="288" t="n">
        <v>1480.76</v>
      </c>
      <c r="F84" s="265" t="n">
        <v>0.05092973740241305</v>
      </c>
      <c r="G84" s="265" t="n">
        <v>0.07575200268883901</v>
      </c>
      <c r="H84" s="279" t="n">
        <v>18767.28</v>
      </c>
      <c r="I84" s="279" t="n">
        <v>18839.35</v>
      </c>
      <c r="J84" s="279" t="n">
        <v>19547.47</v>
      </c>
      <c r="K84" s="190" t="n">
        <v>0.03758728406234837</v>
      </c>
    </row>
    <row r="85">
      <c r="A85" s="169" t="inlineStr">
        <is>
          <t>EF-ES-1-1-3</t>
        </is>
      </c>
      <c r="B85" s="43" t="inlineStr">
        <is>
          <t>dont Groupe Homogène de Tarifs (GHT : Activité en HAD)</t>
        </is>
      </c>
      <c r="C85" s="288" t="n">
        <v>20.61</v>
      </c>
      <c r="D85" s="288" t="n">
        <v>21.16</v>
      </c>
      <c r="E85" s="288" t="n">
        <v>23.1</v>
      </c>
      <c r="F85" s="265" t="n">
        <v>0.09168241965973541</v>
      </c>
      <c r="G85" s="265" t="n">
        <v>0.08621654909864516</v>
      </c>
      <c r="H85" s="279" t="n">
        <v>239.97</v>
      </c>
      <c r="I85" s="279" t="n">
        <v>249.58</v>
      </c>
      <c r="J85" s="279" t="n">
        <v>267.93</v>
      </c>
      <c r="K85" s="190" t="n">
        <v>0.07352351951278145</v>
      </c>
    </row>
    <row r="86">
      <c r="A86" s="169" t="inlineStr">
        <is>
          <t>EF-ES-1-1-4</t>
        </is>
      </c>
      <c r="B86" s="43" t="inlineStr">
        <is>
          <t xml:space="preserve">dont Médicaments (y compris en HAD) et DMI en sus </t>
        </is>
      </c>
      <c r="C86" s="288" t="n">
        <v>155.18</v>
      </c>
      <c r="D86" s="288" t="n">
        <v>187.18</v>
      </c>
      <c r="E86" s="288" t="n">
        <v>205.71</v>
      </c>
      <c r="F86" s="265" t="n">
        <v>0.09899561919008441</v>
      </c>
      <c r="G86" s="265" t="n">
        <v>0.07666049288400122</v>
      </c>
      <c r="H86" s="279" t="n">
        <v>2067.32</v>
      </c>
      <c r="I86" s="279" t="n">
        <v>2367.29</v>
      </c>
      <c r="J86" s="279" t="n">
        <v>2683.39</v>
      </c>
      <c r="K86" s="190" t="n">
        <v>0.1335282115837096</v>
      </c>
    </row>
    <row r="87">
      <c r="A87" s="169" t="inlineStr">
        <is>
          <t>EF-ES-1-1-5</t>
        </is>
      </c>
      <c r="B87" s="43" t="inlineStr">
        <is>
          <t>dont Forfaits annuels(CPO, FAG,FAI,IFAQ) et dotations (populationnelles urgences)</t>
        </is>
      </c>
      <c r="C87" s="288" t="n">
        <v>146.77</v>
      </c>
      <c r="D87" s="288" t="n">
        <v>164.03</v>
      </c>
      <c r="E87" s="288" t="n">
        <v>175.83</v>
      </c>
      <c r="F87" s="265" t="n">
        <v>0.07193806011095538</v>
      </c>
      <c r="G87" s="265" t="n">
        <v>0.07927519308196235</v>
      </c>
      <c r="H87" s="279" t="n">
        <v>1803.16</v>
      </c>
      <c r="I87" s="279" t="n">
        <v>2059.07</v>
      </c>
      <c r="J87" s="279" t="n">
        <v>2217.97</v>
      </c>
      <c r="K87" s="190" t="n">
        <v>0.07717076155740195</v>
      </c>
    </row>
    <row r="88">
      <c r="A88" s="169" t="inlineStr">
        <is>
          <t>EF-ES-1-1-5-1</t>
        </is>
      </c>
      <c r="B88" s="374" t="inlineStr">
        <is>
          <t xml:space="preserve">      dont Incitation financière à l'amélioration de la qualité (IFAQ)</t>
        </is>
      </c>
      <c r="C88" s="376" t="n">
        <v>10.01</v>
      </c>
      <c r="D88" s="376" t="n">
        <v>13.53</v>
      </c>
      <c r="E88" s="376" t="n">
        <v>14.29</v>
      </c>
      <c r="F88" s="371" t="n">
        <v>0.05617147080561714</v>
      </c>
      <c r="G88" s="371" t="n">
        <v>0.08347450201530462</v>
      </c>
      <c r="H88" s="377" t="n">
        <v>122.4</v>
      </c>
      <c r="I88" s="377" t="n">
        <v>173.33</v>
      </c>
      <c r="J88" s="377" t="n">
        <v>171.19</v>
      </c>
      <c r="K88" s="372" t="n">
        <v>-0.01234639127675541</v>
      </c>
    </row>
    <row r="89">
      <c r="A89" s="169" t="inlineStr">
        <is>
          <t>EF-ES-1-1-6</t>
        </is>
      </c>
      <c r="B89" s="43" t="inlineStr">
        <is>
          <t>dont MIGAC MCO (hors FIR)</t>
        </is>
      </c>
      <c r="C89" s="288" t="n">
        <v>283.47</v>
      </c>
      <c r="D89" s="288" t="n">
        <v>276.36</v>
      </c>
      <c r="E89" s="288" t="n">
        <v>274.07</v>
      </c>
      <c r="F89" s="265" t="n">
        <v>-0.008286293240700609</v>
      </c>
      <c r="G89" s="265" t="n">
        <v>0.07677052316673157</v>
      </c>
      <c r="H89" s="279" t="n">
        <v>3869.51</v>
      </c>
      <c r="I89" s="279" t="n">
        <v>3704.08</v>
      </c>
      <c r="J89" s="279" t="n">
        <v>3569.99</v>
      </c>
      <c r="K89" s="190" t="n">
        <v>-0.03620062201680313</v>
      </c>
    </row>
    <row r="90">
      <c r="A90" s="169" t="inlineStr">
        <is>
          <t>EF-ES-1-1-7</t>
        </is>
      </c>
      <c r="B90" s="43" t="inlineStr">
        <is>
          <t>dont activité MCO non soumise à la T2A</t>
        </is>
      </c>
      <c r="C90" s="288" t="n">
        <v>8.66</v>
      </c>
      <c r="D90" s="288" t="n">
        <v>8.84</v>
      </c>
      <c r="E90" s="288" t="n">
        <v>9.140000000000001</v>
      </c>
      <c r="F90" s="265" t="n">
        <v>0.03393665158371049</v>
      </c>
      <c r="G90" s="265" t="n">
        <v>0.7191188040912667</v>
      </c>
      <c r="H90" s="279" t="n">
        <v>11.78</v>
      </c>
      <c r="I90" s="279" t="n">
        <v>12.23</v>
      </c>
      <c r="J90" s="279" t="n">
        <v>12.71</v>
      </c>
      <c r="K90" s="190" t="n">
        <v>0.03924775143090764</v>
      </c>
    </row>
    <row r="91" ht="33.75" customHeight="1">
      <c r="A91" s="384" t="inlineStr">
        <is>
          <t>EF-ES-1-1-9</t>
        </is>
      </c>
      <c r="B91" s="375" t="inlineStr">
        <is>
          <t>dont Hôpitaux de Proximité</t>
        </is>
      </c>
      <c r="C91" s="288" t="n">
        <v>55.31</v>
      </c>
      <c r="D91" s="288" t="n">
        <v>64.31</v>
      </c>
      <c r="E91" s="288" t="n">
        <v>69.73999999999999</v>
      </c>
      <c r="F91" s="265" t="n">
        <v>0.08443476908723359</v>
      </c>
      <c r="G91" s="265" t="n">
        <v>0.0810355445556059</v>
      </c>
      <c r="H91" s="279" t="n">
        <v>471.21</v>
      </c>
      <c r="I91" s="279" t="n">
        <v>714.49</v>
      </c>
      <c r="J91" s="279" t="n">
        <v>860.61</v>
      </c>
      <c r="K91" s="190" t="n">
        <v>0.2045095102800599</v>
      </c>
    </row>
    <row r="92">
      <c r="A92" s="169" t="inlineStr">
        <is>
          <t>EF-ES-1-2</t>
        </is>
      </c>
      <c r="B92" s="47" t="inlineStr">
        <is>
          <t>dont activité de soins de suite et de réadaptation (SSR)</t>
        </is>
      </c>
      <c r="C92" s="287" t="n">
        <v>267.73</v>
      </c>
      <c r="D92" s="287" t="n">
        <v>276.26</v>
      </c>
      <c r="E92" s="287" t="n">
        <v>297.58</v>
      </c>
      <c r="F92" s="105" t="n">
        <v>0.07717367697096936</v>
      </c>
      <c r="G92" s="105" t="n">
        <v>0.08432536590203885</v>
      </c>
      <c r="H92" s="278" t="n">
        <v>3146.34</v>
      </c>
      <c r="I92" s="278" t="n">
        <v>3285.03</v>
      </c>
      <c r="J92" s="278" t="n">
        <v>3528.95</v>
      </c>
      <c r="K92" s="189" t="n">
        <v>0.07425198552220211</v>
      </c>
    </row>
    <row r="93">
      <c r="A93" s="169" t="inlineStr">
        <is>
          <t>EF-ES-1-2-2</t>
        </is>
      </c>
      <c r="B93" s="43" t="inlineStr">
        <is>
          <t>dont MIGAC SSR</t>
        </is>
      </c>
      <c r="C93" s="288" t="n">
        <v>8.949999999999999</v>
      </c>
      <c r="D93" s="288" t="n">
        <v>2</v>
      </c>
      <c r="E93" s="288" t="n">
        <v>7.48</v>
      </c>
      <c r="F93" s="265" t="n">
        <v>2.74</v>
      </c>
      <c r="G93" s="265" t="n">
        <v>0.05578342904019688</v>
      </c>
      <c r="H93" s="279" t="n">
        <v>151.9</v>
      </c>
      <c r="I93" s="279" t="n">
        <v>84.81999999999999</v>
      </c>
      <c r="J93" s="279" t="n">
        <v>134.09</v>
      </c>
      <c r="K93" s="190" t="n">
        <v>0.5808771516151853</v>
      </c>
    </row>
    <row r="94">
      <c r="A94" s="169" t="inlineStr">
        <is>
          <t>EF-ES-1-2-3</t>
        </is>
      </c>
      <c r="B94" s="43" t="inlineStr">
        <is>
          <t>dont Dotation Modulée à l'Activité SSR</t>
        </is>
      </c>
      <c r="C94" s="365" t="n">
        <v>23.27</v>
      </c>
      <c r="D94" s="365" t="n">
        <v>23.53</v>
      </c>
      <c r="E94" s="365" t="n">
        <v>24.39</v>
      </c>
      <c r="F94" s="49" t="n">
        <v>0.03654908627284315</v>
      </c>
      <c r="G94" s="49" t="n">
        <v>0.09028317601332594</v>
      </c>
      <c r="H94" s="369" t="n">
        <v>259.29</v>
      </c>
      <c r="I94" s="369" t="n">
        <v>261.87</v>
      </c>
      <c r="J94" s="369" t="n">
        <v>270.15</v>
      </c>
      <c r="K94" s="187" t="n">
        <v>0.03161874212395453</v>
      </c>
    </row>
    <row r="95">
      <c r="A95" s="169" t="inlineStr">
        <is>
          <t>EF-ES-1-2-4</t>
        </is>
      </c>
      <c r="B95" s="43" t="inlineStr">
        <is>
          <t>dont IFAQ SSR</t>
        </is>
      </c>
      <c r="C95" s="365" t="n">
        <v>1.88</v>
      </c>
      <c r="D95" s="365" t="n">
        <v>2.27</v>
      </c>
      <c r="E95" s="365" t="n">
        <v>2.31</v>
      </c>
      <c r="F95" s="49" t="n">
        <v>0.01762114537444935</v>
      </c>
      <c r="G95" s="49" t="n">
        <v>0.09577114427860696</v>
      </c>
      <c r="H95" s="369" t="n">
        <v>20.03</v>
      </c>
      <c r="I95" s="369" t="n">
        <v>27.44</v>
      </c>
      <c r="J95" s="369" t="n">
        <v>24.12</v>
      </c>
      <c r="K95" s="187" t="n">
        <v>-0.1209912536443149</v>
      </c>
    </row>
    <row r="96">
      <c r="A96" s="169" t="inlineStr">
        <is>
          <t>EF-ES-1-3</t>
        </is>
      </c>
      <c r="B96" s="47" t="inlineStr">
        <is>
          <t>dont activité de psychiatrie ( PSY)</t>
        </is>
      </c>
      <c r="C96" s="287" t="n">
        <v>443.3</v>
      </c>
      <c r="D96" s="287" t="n">
        <v>471.97</v>
      </c>
      <c r="E96" s="287" t="n">
        <v>501.29</v>
      </c>
      <c r="F96" s="105" t="n">
        <v>0.06212259253766127</v>
      </c>
      <c r="G96" s="105" t="n">
        <v>0.05919291512915129</v>
      </c>
      <c r="H96" s="278" t="n">
        <v>7512.58</v>
      </c>
      <c r="I96" s="278" t="n">
        <v>7988.73</v>
      </c>
      <c r="J96" s="278" t="n">
        <v>8468.75</v>
      </c>
      <c r="K96" s="189" t="n">
        <v>0.06008714776942023</v>
      </c>
    </row>
    <row r="97">
      <c r="A97" s="169" t="inlineStr">
        <is>
          <t>EF-ES-1-4</t>
        </is>
      </c>
      <c r="B97" s="47" t="inlineStr">
        <is>
          <t>dont activité Soins de longue durée (SLD)</t>
        </is>
      </c>
      <c r="C97" s="287" t="n">
        <v>95</v>
      </c>
      <c r="D97" s="289" t="n">
        <v>100.95</v>
      </c>
      <c r="E97" s="287" t="n">
        <v>106.4</v>
      </c>
      <c r="F97" s="233" t="n">
        <v>0.05398712233779101</v>
      </c>
      <c r="G97" s="233" t="n">
        <v>0.1183484605801744</v>
      </c>
      <c r="H97" s="278" t="n">
        <v>787.3</v>
      </c>
      <c r="I97" s="278" t="n">
        <v>855.53</v>
      </c>
      <c r="J97" s="278" t="n">
        <v>899.04</v>
      </c>
      <c r="K97" s="189" t="n">
        <v>0.05085736327188993</v>
      </c>
    </row>
    <row r="98" ht="9.75" customHeight="1">
      <c r="B98" s="254" t="n"/>
      <c r="C98" s="573" t="n"/>
      <c r="E98" s="573" t="n"/>
      <c r="F98" s="508" t="n"/>
      <c r="G98" s="508" t="n"/>
      <c r="H98" s="234" t="n"/>
      <c r="I98" s="234" t="n"/>
      <c r="J98" s="234" t="n"/>
      <c r="K98" s="234" t="n"/>
    </row>
    <row r="99" ht="56.25" customHeight="1">
      <c r="B99" s="255" t="n"/>
      <c r="C99" s="515">
        <f>"Réalisé année 2021 (M€)"</f>
        <v/>
      </c>
      <c r="D99" s="515">
        <f>"Réalisé année 2022 (M€)"</f>
        <v/>
      </c>
      <c r="E99" s="515">
        <f>"Réalisé année 2023 (M€)"</f>
        <v/>
      </c>
      <c r="F99" s="512">
        <f>"Variation 2022/2023"</f>
        <v/>
      </c>
      <c r="G99" s="512" t="inlineStr">
        <is>
          <t>Part dans dépenses nationales</t>
        </is>
      </c>
      <c r="H99" s="516">
        <f>"Réalisé Nat. année 2021 (M€)"</f>
        <v/>
      </c>
      <c r="I99" s="516">
        <f>"Réalisé Nat. année 2022 (M€)"</f>
        <v/>
      </c>
      <c r="J99" s="516">
        <f>"Réalisé Nat. année2023 (M€)"</f>
        <v/>
      </c>
      <c r="K99" s="513">
        <f>"Variation 2022/2023"</f>
        <v/>
      </c>
    </row>
    <row r="100" ht="11.25" customHeight="1">
      <c r="B100" s="19" t="n"/>
      <c r="C100" s="570" t="n"/>
      <c r="D100" s="570" t="n"/>
      <c r="E100" s="570" t="n"/>
      <c r="F100" s="570" t="n"/>
      <c r="G100" s="570" t="n"/>
      <c r="H100" s="570" t="n"/>
      <c r="I100" s="572" t="n"/>
      <c r="J100" s="570" t="n"/>
      <c r="K100" s="570" t="n"/>
    </row>
    <row r="101">
      <c r="A101" s="168" t="inlineStr">
        <is>
          <t>EF-ES-1</t>
        </is>
      </c>
      <c r="B101" s="52" t="inlineStr">
        <is>
          <t>Dépenses des ESPIC - hors FIR</t>
        </is>
      </c>
      <c r="C101" s="286" t="n">
        <v>776.42</v>
      </c>
      <c r="D101" s="286" t="n">
        <v>495.12</v>
      </c>
      <c r="E101" s="286" t="n">
        <v>895.4299999999999</v>
      </c>
      <c r="F101" s="231" t="n">
        <v>0.8085110680239133</v>
      </c>
      <c r="G101" s="231" t="n">
        <v>0.06729004690757209</v>
      </c>
      <c r="H101" s="277" t="n">
        <v>11836.11</v>
      </c>
      <c r="I101" s="283" t="n">
        <v>5569.29</v>
      </c>
      <c r="J101" s="277" t="n">
        <v>13307.02</v>
      </c>
      <c r="K101" s="229" t="n">
        <v>1.389356632533052</v>
      </c>
    </row>
    <row r="102">
      <c r="A102" s="169" t="inlineStr">
        <is>
          <t>EF-ES-1-1</t>
        </is>
      </c>
      <c r="B102" s="47" t="inlineStr">
        <is>
          <t>dont activités de médecine, chirurgie et obstétrique (MCO)-hors FIR</t>
        </is>
      </c>
      <c r="C102" s="287" t="n">
        <v>349.98</v>
      </c>
      <c r="D102" s="287" t="n">
        <v>52.16</v>
      </c>
      <c r="E102" s="287" t="n">
        <v>425.17</v>
      </c>
      <c r="F102" s="105" t="n">
        <v>7.151265337423313</v>
      </c>
      <c r="G102" s="105" t="n">
        <v>0.04979346900629723</v>
      </c>
      <c r="H102" s="278" t="n">
        <v>7513.87</v>
      </c>
      <c r="I102" s="278" t="n">
        <v>1041.92</v>
      </c>
      <c r="J102" s="278" t="n">
        <v>8538.67</v>
      </c>
      <c r="K102" s="189" t="n">
        <v>7.195130144348894</v>
      </c>
    </row>
    <row r="103" ht="47.25" customHeight="1">
      <c r="A103" s="169" t="inlineStr">
        <is>
          <t>EF-ES-1-1-1</t>
        </is>
      </c>
      <c r="B103" s="43" t="inlineStr">
        <is>
          <t>dont forfaits par séjours/séances (GHS + Suppléments + forfaits de dialyse+ forfaits Maladies Chroniques  + prestation PO)+
          consultations, actes externes, SEH, IVG, ATU/FFM, Autres</t>
        </is>
      </c>
      <c r="C103" s="288" t="n">
        <v>214.16</v>
      </c>
      <c r="D103" s="288" t="n">
        <v>0</v>
      </c>
      <c r="E103" s="288" t="n">
        <v>250.32</v>
      </c>
      <c r="F103" s="265" t="inlineStr"/>
      <c r="G103" s="265" t="n">
        <v>0.04708006545167297</v>
      </c>
      <c r="H103" s="279" t="n">
        <v>4985.33</v>
      </c>
      <c r="I103" s="279" t="n">
        <v>0</v>
      </c>
      <c r="J103" s="279" t="n">
        <v>5316.9</v>
      </c>
      <c r="K103" s="190" t="inlineStr"/>
    </row>
    <row r="104">
      <c r="A104" s="169" t="inlineStr">
        <is>
          <t>EF-ES-1-1-3</t>
        </is>
      </c>
      <c r="B104" s="43" t="inlineStr">
        <is>
          <t>dont Groupe Homogène de Tarifs (GHT : Activité en HAD)</t>
        </is>
      </c>
      <c r="C104" s="288" t="n">
        <v>17.01</v>
      </c>
      <c r="D104" s="288" t="n">
        <v>0</v>
      </c>
      <c r="E104" s="288" t="n">
        <v>18.39</v>
      </c>
      <c r="F104" s="265" t="inlineStr"/>
      <c r="G104" s="265" t="n">
        <v>0.04117041282349781</v>
      </c>
      <c r="H104" s="279" t="n">
        <v>391.73</v>
      </c>
      <c r="I104" s="279" t="n">
        <v>0</v>
      </c>
      <c r="J104" s="279" t="n">
        <v>446.68</v>
      </c>
      <c r="K104" s="190" t="inlineStr"/>
    </row>
    <row r="105">
      <c r="A105" s="169" t="inlineStr">
        <is>
          <t>EF-ES-1-1-4</t>
        </is>
      </c>
      <c r="B105" s="43" t="inlineStr">
        <is>
          <t xml:space="preserve">dont Médicaments (y compris en HAD) et DMI en sus </t>
        </is>
      </c>
      <c r="C105" s="288" t="n">
        <v>67.2</v>
      </c>
      <c r="D105" s="288" t="n">
        <v>0</v>
      </c>
      <c r="E105" s="288" t="n">
        <v>99.45</v>
      </c>
      <c r="F105" s="265" t="inlineStr"/>
      <c r="G105" s="265" t="n">
        <v>0.06400396444867777</v>
      </c>
      <c r="H105" s="279" t="n">
        <v>1074.04</v>
      </c>
      <c r="I105" s="279" t="n">
        <v>0</v>
      </c>
      <c r="J105" s="279" t="n">
        <v>1553.81</v>
      </c>
      <c r="K105" s="190" t="inlineStr"/>
    </row>
    <row r="106">
      <c r="A106" s="169" t="inlineStr">
        <is>
          <t>EF-ES-1-1-5</t>
        </is>
      </c>
      <c r="B106" s="43" t="inlineStr">
        <is>
          <t>dont Forfaits annuels(CPO, FAG,FAI,IFAQ) et dotations (populationnelles urgences)</t>
        </is>
      </c>
      <c r="C106" s="288" t="n">
        <v>4.62</v>
      </c>
      <c r="D106" s="288" t="n">
        <v>5.15</v>
      </c>
      <c r="E106" s="288" t="n">
        <v>5.36</v>
      </c>
      <c r="F106" s="265" t="n">
        <v>0.0407766990291262</v>
      </c>
      <c r="G106" s="265" t="n">
        <v>0.03001792114695341</v>
      </c>
      <c r="H106" s="279" t="n">
        <v>134.67</v>
      </c>
      <c r="I106" s="279" t="n">
        <v>166.38</v>
      </c>
      <c r="J106" s="279" t="n">
        <v>178.56</v>
      </c>
      <c r="K106" s="190" t="n">
        <v>0.07320591417237653</v>
      </c>
    </row>
    <row r="107">
      <c r="A107" s="169" t="inlineStr">
        <is>
          <t>EF-ES-1-1-5-1</t>
        </is>
      </c>
      <c r="B107" s="374" t="inlineStr">
        <is>
          <t xml:space="preserve">      dont Incitation financière à l'amélioration de la qualité (IFAQ)</t>
        </is>
      </c>
      <c r="C107" s="376" t="n">
        <v>1.78</v>
      </c>
      <c r="D107" s="376" t="n">
        <v>2.16</v>
      </c>
      <c r="E107" s="376" t="n">
        <v>2.66</v>
      </c>
      <c r="F107" s="371" t="n">
        <v>0.2314814814814815</v>
      </c>
      <c r="G107" s="371" t="n">
        <v>0.0465604761071241</v>
      </c>
      <c r="H107" s="377" t="n">
        <v>40.21</v>
      </c>
      <c r="I107" s="377" t="n">
        <v>54.07</v>
      </c>
      <c r="J107" s="377" t="n">
        <v>57.13</v>
      </c>
      <c r="K107" s="372" t="n">
        <v>0.05659330497503241</v>
      </c>
    </row>
    <row r="108">
      <c r="A108" s="169" t="inlineStr">
        <is>
          <t>EF-ES-1-1-6</t>
        </is>
      </c>
      <c r="B108" s="43" t="inlineStr">
        <is>
          <t>dont MIGAC MCO (hors FIR)</t>
        </is>
      </c>
      <c r="C108" s="288" t="n">
        <v>44.67</v>
      </c>
      <c r="D108" s="288" t="n">
        <v>47.01</v>
      </c>
      <c r="E108" s="288" t="n">
        <v>47.27</v>
      </c>
      <c r="F108" s="265" t="n">
        <v>0.005530738140821211</v>
      </c>
      <c r="G108" s="265" t="n">
        <v>0.0571701558966172</v>
      </c>
      <c r="H108" s="279" t="n">
        <v>880.0700000000001</v>
      </c>
      <c r="I108" s="279" t="n">
        <v>875.54</v>
      </c>
      <c r="J108" s="279" t="n">
        <v>826.83</v>
      </c>
      <c r="K108" s="190" t="n">
        <v>-0.05563423715649762</v>
      </c>
    </row>
    <row r="109">
      <c r="A109" s="169" t="inlineStr">
        <is>
          <t>EF-ES-1-1-7</t>
        </is>
      </c>
      <c r="B109" s="43" t="inlineStr">
        <is>
          <t>dont activité MCO non soumise à la T2A</t>
        </is>
      </c>
      <c r="C109" s="288" t="n">
        <v>0</v>
      </c>
      <c r="D109" s="288" t="n">
        <v>0</v>
      </c>
      <c r="E109" s="288" t="n">
        <v>0</v>
      </c>
      <c r="F109" s="265" t="inlineStr"/>
      <c r="G109" s="265" t="inlineStr"/>
      <c r="H109" s="279" t="n">
        <v>0</v>
      </c>
      <c r="I109" s="279" t="n">
        <v>0</v>
      </c>
      <c r="J109" s="279" t="n">
        <v>0</v>
      </c>
      <c r="K109" s="190" t="inlineStr"/>
    </row>
    <row r="110">
      <c r="A110" s="384" t="inlineStr">
        <is>
          <t>EF-ES-1-1-9</t>
        </is>
      </c>
      <c r="B110" s="375" t="inlineStr">
        <is>
          <t>dont Hôpitaux de Proximité</t>
        </is>
      </c>
      <c r="C110" s="288" t="n">
        <v>2.33</v>
      </c>
      <c r="D110" s="288" t="n">
        <v>0</v>
      </c>
      <c r="E110" s="288" t="n">
        <v>4.39</v>
      </c>
      <c r="F110" s="265" t="inlineStr"/>
      <c r="G110" s="265" t="n">
        <v>0.02033442957061466</v>
      </c>
      <c r="H110" s="279" t="n">
        <v>48.03</v>
      </c>
      <c r="I110" s="279" t="n">
        <v>0</v>
      </c>
      <c r="J110" s="279" t="n">
        <v>215.89</v>
      </c>
      <c r="K110" s="190" t="inlineStr"/>
    </row>
    <row r="111">
      <c r="A111" s="169" t="inlineStr">
        <is>
          <t>EF-ES-1-2</t>
        </is>
      </c>
      <c r="B111" s="99" t="inlineStr">
        <is>
          <t>dont activité de soins de suite et de réadaptation (SSR)</t>
        </is>
      </c>
      <c r="C111" s="287" t="n">
        <v>204.93</v>
      </c>
      <c r="D111" s="287" t="n">
        <v>213.11</v>
      </c>
      <c r="E111" s="287" t="n">
        <v>228.99</v>
      </c>
      <c r="F111" s="105" t="n">
        <v>0.07451550842288018</v>
      </c>
      <c r="G111" s="105" t="n">
        <v>0.0749700434124973</v>
      </c>
      <c r="H111" s="278" t="n">
        <v>2768.03</v>
      </c>
      <c r="I111" s="278" t="n">
        <v>2880.66</v>
      </c>
      <c r="J111" s="278" t="n">
        <v>3054.42</v>
      </c>
      <c r="K111" s="189" t="n">
        <v>0.06031951011226602</v>
      </c>
    </row>
    <row r="112">
      <c r="A112" s="169" t="inlineStr">
        <is>
          <t>EF-ES-1-2-2</t>
        </is>
      </c>
      <c r="B112" s="43" t="inlineStr">
        <is>
          <t>dont MIGAC SSR</t>
        </is>
      </c>
      <c r="C112" s="288" t="n">
        <v>16.68</v>
      </c>
      <c r="D112" s="288" t="n">
        <v>7.53</v>
      </c>
      <c r="E112" s="288" t="n">
        <v>13.48</v>
      </c>
      <c r="F112" s="265" t="n">
        <v>0.7901726427622842</v>
      </c>
      <c r="G112" s="265" t="n">
        <v>0.08</v>
      </c>
      <c r="H112" s="279" t="n">
        <v>258.91</v>
      </c>
      <c r="I112" s="279" t="n">
        <v>120.43</v>
      </c>
      <c r="J112" s="279" t="n">
        <v>168.5</v>
      </c>
      <c r="K112" s="190" t="n">
        <v>0.3991530349580669</v>
      </c>
    </row>
    <row r="113">
      <c r="A113" s="169" t="inlineStr">
        <is>
          <t>EF-ES-1-2-3</t>
        </is>
      </c>
      <c r="B113" s="43" t="inlineStr">
        <is>
          <t>dont Dotation Modulée à l'Activité SSR</t>
        </is>
      </c>
      <c r="C113" s="365" t="n">
        <v>17.9</v>
      </c>
      <c r="D113" s="365" t="n">
        <v>18.06</v>
      </c>
      <c r="E113" s="365" t="n">
        <v>19.69</v>
      </c>
      <c r="F113" s="49" t="n">
        <v>0.09025470653377644</v>
      </c>
      <c r="G113" s="49" t="n">
        <v>0.07486122728309635</v>
      </c>
      <c r="H113" s="369" t="n">
        <v>245.47</v>
      </c>
      <c r="I113" s="369" t="n">
        <v>247.09</v>
      </c>
      <c r="J113" s="369" t="n">
        <v>263.02</v>
      </c>
      <c r="K113" s="187" t="n">
        <v>0.06447043587356825</v>
      </c>
    </row>
    <row r="114">
      <c r="A114" s="169" t="inlineStr">
        <is>
          <t>EF-ES-1-2-4</t>
        </is>
      </c>
      <c r="B114" s="43" t="inlineStr">
        <is>
          <t>dont IFAQ SSR</t>
        </is>
      </c>
      <c r="C114" s="365" t="n">
        <v>1.48</v>
      </c>
      <c r="D114" s="365" t="n">
        <v>1.96</v>
      </c>
      <c r="E114" s="365" t="n">
        <v>2.02</v>
      </c>
      <c r="F114" s="49" t="n">
        <v>0.03061224489795921</v>
      </c>
      <c r="G114" s="49" t="n">
        <v>0.07631280695126559</v>
      </c>
      <c r="H114" s="369" t="n">
        <v>20.67</v>
      </c>
      <c r="I114" s="369" t="n">
        <v>27.57</v>
      </c>
      <c r="J114" s="369" t="n">
        <v>26.47</v>
      </c>
      <c r="K114" s="187" t="n">
        <v>-0.0398984403336961</v>
      </c>
    </row>
    <row r="115">
      <c r="A115" s="169" t="inlineStr">
        <is>
          <t>EF-ES-1-3</t>
        </is>
      </c>
      <c r="B115" s="99" t="inlineStr">
        <is>
          <t>dont activité de psychiatrie ( PSY)</t>
        </is>
      </c>
      <c r="C115" s="287" t="n">
        <v>211.14</v>
      </c>
      <c r="D115" s="287" t="n">
        <v>218.98</v>
      </c>
      <c r="E115" s="287" t="n">
        <v>229.75</v>
      </c>
      <c r="F115" s="105" t="n">
        <v>0.04918257375102754</v>
      </c>
      <c r="G115" s="105" t="n">
        <v>0.1450432762419429</v>
      </c>
      <c r="H115" s="278" t="n">
        <v>1434.36</v>
      </c>
      <c r="I115" s="278" t="n">
        <v>1524.85</v>
      </c>
      <c r="J115" s="278" t="n">
        <v>1584.01</v>
      </c>
      <c r="K115" s="189" t="n">
        <v>0.03879725874676204</v>
      </c>
    </row>
    <row r="116">
      <c r="A116" s="169" t="inlineStr">
        <is>
          <t>EF-ES-1-4</t>
        </is>
      </c>
      <c r="B116" s="100" t="inlineStr">
        <is>
          <t>dont activité Soins de longue durée (SLD)</t>
        </is>
      </c>
      <c r="C116" s="290" t="n">
        <v>10.36</v>
      </c>
      <c r="D116" s="290" t="n">
        <v>10.87</v>
      </c>
      <c r="E116" s="290" t="n">
        <v>11.51</v>
      </c>
      <c r="F116" s="108" t="n">
        <v>0.05887764489420429</v>
      </c>
      <c r="G116" s="108" t="n">
        <v>0.08859979986144254</v>
      </c>
      <c r="H116" s="284" t="n">
        <v>119.85</v>
      </c>
      <c r="I116" s="284" t="n">
        <v>121.87</v>
      </c>
      <c r="J116" s="284" t="n">
        <v>129.91</v>
      </c>
      <c r="K116" s="192" t="n">
        <v>0.06597193731024856</v>
      </c>
    </row>
    <row r="117">
      <c r="K117" s="107" t="n"/>
    </row>
  </sheetData>
  <mergeCells count="4">
    <mergeCell ref="B1:K1"/>
    <mergeCell ref="B58:K58"/>
    <mergeCell ref="B59:K59"/>
    <mergeCell ref="B2:K2"/>
  </mergeCells>
  <printOptions horizontalCentered="1"/>
  <pageMargins left="0.3937007874015748" right="0.3937007874015748" top="0.7874015748031497" bottom="0.7874015748031497" header="0.5118110236220472" footer="0.5118110236220472"/>
  <pageSetup orientation="landscape" paperSize="8" scale="30"/>
  <headerFooter alignWithMargins="0">
    <oddHeader/>
    <oddFooter>&amp;C&amp;"Calibri"&amp;10 &amp;K000000_x000d_# C1 - Public</oddFooter>
    <evenHeader/>
    <evenFooter/>
    <firstHeader/>
    <firstFooter/>
  </headerFooter>
</worksheet>
</file>

<file path=xl/worksheets/sheet7.xml><?xml version="1.0" encoding="utf-8"?>
<worksheet xmlns="http://schemas.openxmlformats.org/spreadsheetml/2006/main">
  <sheetPr>
    <outlinePr summaryBelow="1" summaryRight="1"/>
    <pageSetUpPr/>
  </sheetPr>
  <dimension ref="A1:BJ239"/>
  <sheetViews>
    <sheetView zoomScale="85" zoomScaleNormal="85" workbookViewId="0">
      <selection activeCell="C1" sqref="C1:H1"/>
    </sheetView>
  </sheetViews>
  <sheetFormatPr baseColWidth="10" defaultRowHeight="12.75"/>
  <cols>
    <col width="21.140625" customWidth="1" min="1" max="1"/>
    <col width="5.5703125" customWidth="1" min="2" max="2"/>
  </cols>
  <sheetData>
    <row r="1" ht="24" customHeight="1">
      <c r="A1" s="24" t="n"/>
      <c r="B1" s="24" t="n"/>
      <c r="C1" s="382" t="n">
        <v>2020</v>
      </c>
      <c r="D1" s="382" t="n">
        <v>2021</v>
      </c>
      <c r="E1" s="382" t="n">
        <v>2022</v>
      </c>
      <c r="F1" s="389" t="n"/>
      <c r="G1" s="381" t="inlineStr">
        <is>
          <t>Edité le 17/07/2023</t>
        </is>
      </c>
      <c r="H1" s="389" t="n"/>
      <c r="I1" s="24" t="n"/>
      <c r="J1" s="30" t="n"/>
    </row>
    <row r="2" ht="156" customHeight="1">
      <c r="A2" s="381" t="inlineStr">
        <is>
          <t>EF-AD</t>
        </is>
      </c>
      <c r="B2" s="381" t="inlineStr">
        <is>
          <t>AUTRES DEPENSES SANITAIRES ET MEDICO-SOCIALES</t>
        </is>
      </c>
      <c r="C2" s="382" t="n">
        <v>61.80009634</v>
      </c>
      <c r="D2" s="383" t="n">
        <v>62.60448598</v>
      </c>
      <c r="E2" s="383" t="n">
        <v>63.15187424</v>
      </c>
      <c r="F2" s="382" t="n">
        <v>2088.2920563375</v>
      </c>
      <c r="G2" s="383" t="n">
        <v>2193.39197822</v>
      </c>
      <c r="H2" s="383" t="n">
        <v>2102.18510813</v>
      </c>
      <c r="I2" s="382" t="n">
        <v>0</v>
      </c>
      <c r="J2" s="383" t="n">
        <v>0</v>
      </c>
      <c r="K2" s="383" t="n">
        <v>0</v>
      </c>
      <c r="L2" s="382" t="n">
        <v>0</v>
      </c>
      <c r="M2" s="383" t="n">
        <v>0</v>
      </c>
      <c r="N2" s="383" t="n">
        <v>0</v>
      </c>
      <c r="O2" s="382" t="n">
        <v>0</v>
      </c>
      <c r="P2" s="383" t="n">
        <v>0</v>
      </c>
      <c r="Q2" s="383" t="n">
        <v>0</v>
      </c>
      <c r="R2" s="382" t="n">
        <v>0</v>
      </c>
      <c r="S2" s="383" t="n">
        <v>0</v>
      </c>
      <c r="T2" s="383" t="n">
        <v>0</v>
      </c>
      <c r="U2" s="382" t="n">
        <v>0</v>
      </c>
      <c r="V2" s="382" t="n">
        <v>0</v>
      </c>
      <c r="W2" s="382" t="n">
        <v>0</v>
      </c>
      <c r="X2" s="382" t="n">
        <v>0</v>
      </c>
      <c r="Y2" s="382" t="n">
        <v>0</v>
      </c>
      <c r="Z2" s="382" t="n">
        <v>0</v>
      </c>
      <c r="AA2" s="382" t="n">
        <v>0</v>
      </c>
      <c r="AB2" s="382" t="n">
        <v>0</v>
      </c>
      <c r="AC2" s="382" t="n">
        <v>0</v>
      </c>
      <c r="AD2" s="382" t="n">
        <v>0</v>
      </c>
      <c r="AE2" s="382" t="n">
        <v>0</v>
      </c>
      <c r="AF2" s="382" t="n">
        <v>0</v>
      </c>
      <c r="AG2" s="382" t="n">
        <v>0</v>
      </c>
      <c r="AH2" s="382" t="n">
        <v>0</v>
      </c>
      <c r="AI2" s="382" t="n">
        <v>0</v>
      </c>
      <c r="AJ2" s="382" t="n">
        <v>0</v>
      </c>
      <c r="AK2" s="382" t="n">
        <v>0</v>
      </c>
      <c r="AL2" s="382" t="n">
        <v>0</v>
      </c>
      <c r="AM2" s="388" t="n">
        <v>1e-05</v>
      </c>
      <c r="AN2" s="388" t="n">
        <v>1e-05</v>
      </c>
      <c r="AO2" s="382" t="n">
        <v>0</v>
      </c>
      <c r="AP2" s="382" t="n">
        <v>0.00018</v>
      </c>
      <c r="AQ2" s="382" t="n">
        <v>0.00014</v>
      </c>
      <c r="AR2" s="382" t="n">
        <v>0</v>
      </c>
      <c r="AS2" s="382" t="n">
        <v>9.9886827105494</v>
      </c>
      <c r="AT2" s="382" t="n">
        <v>2.0677271</v>
      </c>
      <c r="AU2" s="382" t="n">
        <v>2.1216863005495</v>
      </c>
      <c r="AV2" s="382" t="n">
        <v>9.4631745507051</v>
      </c>
      <c r="AW2" s="382" t="n">
        <v>2.6395719</v>
      </c>
      <c r="AX2" s="382" t="n">
        <v>2.6898113507051</v>
      </c>
      <c r="AY2" s="382" t="n">
        <v>8.683962351777099</v>
      </c>
      <c r="AZ2" s="382" t="n">
        <v>1.6393729888985</v>
      </c>
      <c r="BA2" s="382" t="n">
        <v>1.7040664717771</v>
      </c>
      <c r="BB2" s="382" t="n">
        <v>448.03843958576</v>
      </c>
      <c r="BC2" s="382" t="n">
        <v>241.75073172</v>
      </c>
      <c r="BD2" s="382" t="n">
        <v>245.90027522576</v>
      </c>
      <c r="BE2" s="382" t="n">
        <v>435.44626689909</v>
      </c>
      <c r="BF2" s="382" t="n">
        <v>263.269232</v>
      </c>
      <c r="BG2" s="382" t="n">
        <v>267.21893114909</v>
      </c>
      <c r="BH2" s="382" t="n">
        <v>282.06996184188</v>
      </c>
      <c r="BI2" s="382" t="n">
        <v>108.47729200291</v>
      </c>
      <c r="BJ2" s="382" t="n">
        <v>112.56971553451</v>
      </c>
    </row>
    <row r="3" ht="84" customHeight="1">
      <c r="A3" s="381" t="inlineStr">
        <is>
          <t>EF-AD-1</t>
        </is>
      </c>
      <c r="B3" s="381" t="inlineStr">
        <is>
          <t>dont Autres dépenses de santé</t>
        </is>
      </c>
      <c r="C3" s="382" t="n">
        <v>2.03023711</v>
      </c>
      <c r="D3" s="383" t="n">
        <v>2.60132168</v>
      </c>
      <c r="E3" s="383" t="n">
        <v>1.59536836</v>
      </c>
      <c r="F3" s="382" t="n">
        <v>241.26965612</v>
      </c>
      <c r="G3" s="383" t="n">
        <v>262.67405369</v>
      </c>
      <c r="H3" s="383" t="n">
        <v>107.90704147</v>
      </c>
      <c r="I3" s="382" t="n">
        <v>0</v>
      </c>
      <c r="J3" s="383" t="n">
        <v>0</v>
      </c>
      <c r="K3" s="383" t="n">
        <v>0</v>
      </c>
      <c r="L3" s="382" t="n">
        <v>0</v>
      </c>
      <c r="M3" s="383" t="n">
        <v>0</v>
      </c>
      <c r="N3" s="383" t="n">
        <v>0</v>
      </c>
      <c r="O3" s="382" t="n">
        <v>0</v>
      </c>
      <c r="P3" s="383" t="n">
        <v>0</v>
      </c>
      <c r="Q3" s="383" t="n">
        <v>0</v>
      </c>
      <c r="R3" s="382" t="n">
        <v>0</v>
      </c>
      <c r="S3" s="383" t="n">
        <v>0</v>
      </c>
      <c r="T3" s="383" t="n">
        <v>0</v>
      </c>
      <c r="U3" s="382" t="n">
        <v>0</v>
      </c>
      <c r="V3" s="382" t="n">
        <v>0</v>
      </c>
      <c r="W3" s="382" t="n">
        <v>0</v>
      </c>
      <c r="X3" s="382" t="n">
        <v>0</v>
      </c>
      <c r="Y3" s="382" t="n">
        <v>0</v>
      </c>
      <c r="Z3" s="382" t="n">
        <v>0</v>
      </c>
      <c r="AA3" s="382" t="n">
        <v>0</v>
      </c>
      <c r="AB3" s="382" t="n">
        <v>0</v>
      </c>
      <c r="AC3" s="382" t="n">
        <v>0</v>
      </c>
      <c r="AD3" s="382" t="n">
        <v>0</v>
      </c>
      <c r="AE3" s="382" t="n">
        <v>0</v>
      </c>
      <c r="AF3" s="382" t="n">
        <v>0</v>
      </c>
      <c r="AG3" s="382" t="n">
        <v>0</v>
      </c>
      <c r="AH3" s="382" t="n">
        <v>0</v>
      </c>
      <c r="AI3" s="382" t="n">
        <v>0</v>
      </c>
      <c r="AJ3" s="382" t="n">
        <v>0</v>
      </c>
      <c r="AK3" s="382" t="n">
        <v>0</v>
      </c>
      <c r="AL3" s="382" t="n">
        <v>0</v>
      </c>
      <c r="AM3" s="382" t="n">
        <v>0</v>
      </c>
      <c r="AN3" s="382" t="n">
        <v>0</v>
      </c>
      <c r="AO3" s="382" t="n">
        <v>0</v>
      </c>
      <c r="AP3" s="382" t="n">
        <v>0</v>
      </c>
      <c r="AQ3" s="382" t="n">
        <v>0</v>
      </c>
      <c r="AR3" s="382" t="n">
        <v>0</v>
      </c>
      <c r="AS3" s="382" t="n">
        <v>2.1216863005495</v>
      </c>
      <c r="AT3" s="382" t="n">
        <v>2.0677271</v>
      </c>
      <c r="AU3" s="382" t="n">
        <v>2.1216863005495</v>
      </c>
      <c r="AV3" s="382" t="n">
        <v>2.6898113507051</v>
      </c>
      <c r="AW3" s="382" t="n">
        <v>2.6395719</v>
      </c>
      <c r="AX3" s="382" t="n">
        <v>2.6898113507051</v>
      </c>
      <c r="AY3" s="382" t="n">
        <v>1.7040664717771</v>
      </c>
      <c r="AZ3" s="382" t="n">
        <v>1.6393729888985</v>
      </c>
      <c r="BA3" s="382" t="n">
        <v>1.7040664717771</v>
      </c>
      <c r="BB3" s="382" t="n">
        <v>245.90027522576</v>
      </c>
      <c r="BC3" s="382" t="n">
        <v>241.75073172</v>
      </c>
      <c r="BD3" s="382" t="n">
        <v>245.90027522576</v>
      </c>
      <c r="BE3" s="382" t="n">
        <v>267.21893114909</v>
      </c>
      <c r="BF3" s="382" t="n">
        <v>263.269232</v>
      </c>
      <c r="BG3" s="382" t="n">
        <v>267.21893114909</v>
      </c>
      <c r="BH3" s="382" t="n">
        <v>112.56983921188</v>
      </c>
      <c r="BI3" s="382" t="n">
        <v>108.47729200291</v>
      </c>
      <c r="BJ3" s="382" t="n">
        <v>112.56971553451</v>
      </c>
    </row>
    <row r="4" ht="144" customHeight="1">
      <c r="A4" s="381" t="inlineStr">
        <is>
          <t>EF-AD-3</t>
        </is>
      </c>
      <c r="B4" s="381" t="inlineStr">
        <is>
          <t>dont dépenses au titre de l'AME et des soins urgents</t>
        </is>
      </c>
      <c r="C4" s="382" t="n">
        <v>10.85303931</v>
      </c>
      <c r="D4" s="383" t="n">
        <v>11.62602033</v>
      </c>
      <c r="E4" s="383" t="n">
        <v>12.94978596</v>
      </c>
      <c r="F4" s="382" t="n">
        <v>890.48630157</v>
      </c>
      <c r="G4" s="383" t="n">
        <v>990.76953875</v>
      </c>
      <c r="H4" s="383" t="n">
        <v>1054.42906754</v>
      </c>
      <c r="I4" s="382" t="n">
        <v>0</v>
      </c>
      <c r="J4" s="383" t="n">
        <v>0</v>
      </c>
      <c r="K4" s="383" t="n">
        <v>0</v>
      </c>
      <c r="L4" s="382" t="n">
        <v>0</v>
      </c>
      <c r="M4" s="383" t="n">
        <v>0</v>
      </c>
      <c r="N4" s="383" t="n">
        <v>0</v>
      </c>
      <c r="O4" s="382" t="n">
        <v>0</v>
      </c>
      <c r="P4" s="383" t="n">
        <v>0</v>
      </c>
      <c r="Q4" s="383" t="n">
        <v>0</v>
      </c>
      <c r="R4" s="382" t="n">
        <v>0</v>
      </c>
      <c r="S4" s="383" t="n">
        <v>0</v>
      </c>
      <c r="T4" s="383" t="n">
        <v>0</v>
      </c>
      <c r="U4" s="382" t="n">
        <v>0</v>
      </c>
      <c r="V4" s="382" t="n">
        <v>0</v>
      </c>
      <c r="W4" s="382" t="n">
        <v>0</v>
      </c>
      <c r="X4" s="382" t="n">
        <v>0</v>
      </c>
      <c r="Y4" s="382" t="n">
        <v>0</v>
      </c>
      <c r="Z4" s="382" t="n">
        <v>0</v>
      </c>
      <c r="AA4" s="382" t="n">
        <v>0</v>
      </c>
      <c r="AB4" s="382" t="n">
        <v>0</v>
      </c>
      <c r="AC4" s="382" t="n">
        <v>0</v>
      </c>
      <c r="AD4" s="382" t="n">
        <v>0</v>
      </c>
      <c r="AE4" s="382" t="n">
        <v>0</v>
      </c>
      <c r="AF4" s="382" t="n">
        <v>0</v>
      </c>
      <c r="AG4" s="382" t="n">
        <v>0</v>
      </c>
      <c r="AH4" s="382" t="n">
        <v>0</v>
      </c>
      <c r="AI4" s="382" t="n">
        <v>0</v>
      </c>
      <c r="AJ4" s="382" t="n">
        <v>0</v>
      </c>
      <c r="AK4" s="382" t="n">
        <v>0</v>
      </c>
      <c r="AL4" s="382" t="n">
        <v>0</v>
      </c>
      <c r="AM4" s="382" t="n">
        <v>0</v>
      </c>
      <c r="AN4" s="382" t="n">
        <v>0</v>
      </c>
      <c r="AO4" s="382" t="n">
        <v>0</v>
      </c>
      <c r="AP4" s="382" t="n">
        <v>0</v>
      </c>
      <c r="AQ4" s="382" t="n">
        <v>0</v>
      </c>
      <c r="AR4" s="382" t="n">
        <v>0</v>
      </c>
      <c r="AS4" s="382" t="n">
        <v>0</v>
      </c>
      <c r="AT4" s="382" t="n">
        <v>0</v>
      </c>
      <c r="AU4" s="382" t="n">
        <v>0</v>
      </c>
      <c r="AV4" s="382" t="n">
        <v>0</v>
      </c>
      <c r="AW4" s="382" t="n">
        <v>0</v>
      </c>
      <c r="AX4" s="382" t="n">
        <v>0</v>
      </c>
      <c r="AY4" s="382" t="n">
        <v>0</v>
      </c>
      <c r="AZ4" s="382" t="n">
        <v>0</v>
      </c>
      <c r="BA4" s="382" t="n">
        <v>0</v>
      </c>
      <c r="BB4" s="382" t="n">
        <v>0</v>
      </c>
      <c r="BC4" s="382" t="n">
        <v>0</v>
      </c>
      <c r="BD4" s="382" t="n">
        <v>0</v>
      </c>
      <c r="BE4" s="382" t="n">
        <v>0</v>
      </c>
      <c r="BF4" s="382" t="n">
        <v>0</v>
      </c>
      <c r="BG4" s="382" t="n">
        <v>0</v>
      </c>
      <c r="BH4" s="382" t="n">
        <v>0</v>
      </c>
      <c r="BI4" s="382" t="n">
        <v>0</v>
      </c>
      <c r="BJ4" s="382" t="n">
        <v>0</v>
      </c>
    </row>
    <row r="5" ht="156" customHeight="1">
      <c r="A5" s="381" t="inlineStr">
        <is>
          <t>EF-AD-4</t>
        </is>
      </c>
      <c r="B5" s="381" t="inlineStr">
        <is>
          <t>dont dépenses d'organisation des concours paramédicaux (Etat)</t>
        </is>
      </c>
      <c r="C5" s="382" t="n">
        <v>0.038794</v>
      </c>
      <c r="D5" s="383" t="n">
        <v>0.038794</v>
      </c>
      <c r="E5" s="383" t="n">
        <v>0.027887</v>
      </c>
      <c r="F5" s="382" t="n">
        <v>1.244598</v>
      </c>
      <c r="G5" s="383" t="n">
        <v>1.232613</v>
      </c>
      <c r="H5" s="383" t="n">
        <v>0.894686</v>
      </c>
      <c r="I5" s="382" t="n">
        <v>0</v>
      </c>
      <c r="J5" s="383" t="n">
        <v>0</v>
      </c>
      <c r="K5" s="383" t="n">
        <v>0</v>
      </c>
      <c r="L5" s="382" t="n">
        <v>0</v>
      </c>
      <c r="M5" s="383" t="n">
        <v>0</v>
      </c>
      <c r="N5" s="383" t="n">
        <v>0</v>
      </c>
      <c r="O5" s="382" t="n">
        <v>0</v>
      </c>
      <c r="P5" s="383" t="n">
        <v>0</v>
      </c>
      <c r="Q5" s="383" t="n">
        <v>0</v>
      </c>
      <c r="R5" s="382" t="n">
        <v>0</v>
      </c>
      <c r="S5" s="383" t="n">
        <v>0</v>
      </c>
      <c r="T5" s="383" t="n">
        <v>0</v>
      </c>
      <c r="U5" s="382" t="n">
        <v>0</v>
      </c>
      <c r="V5" s="382" t="n">
        <v>0</v>
      </c>
      <c r="W5" s="382" t="n">
        <v>0</v>
      </c>
      <c r="X5" s="382" t="n">
        <v>0</v>
      </c>
      <c r="Y5" s="382" t="n">
        <v>0</v>
      </c>
      <c r="Z5" s="382" t="n">
        <v>0</v>
      </c>
      <c r="AA5" s="382" t="n">
        <v>0</v>
      </c>
      <c r="AB5" s="382" t="n">
        <v>0</v>
      </c>
      <c r="AC5" s="382" t="n">
        <v>0</v>
      </c>
      <c r="AD5" s="382" t="n">
        <v>0</v>
      </c>
      <c r="AE5" s="382" t="n">
        <v>0</v>
      </c>
      <c r="AF5" s="382" t="n">
        <v>0</v>
      </c>
      <c r="AG5" s="382" t="n">
        <v>0</v>
      </c>
      <c r="AH5" s="382" t="n">
        <v>0</v>
      </c>
      <c r="AI5" s="382" t="n">
        <v>0</v>
      </c>
      <c r="AJ5" s="382" t="n">
        <v>0</v>
      </c>
      <c r="AK5" s="382" t="n">
        <v>0</v>
      </c>
      <c r="AL5" s="382" t="n">
        <v>0</v>
      </c>
      <c r="AM5" s="382" t="n">
        <v>0</v>
      </c>
      <c r="AN5" s="382" t="n">
        <v>0</v>
      </c>
      <c r="AO5" s="382" t="n">
        <v>0</v>
      </c>
      <c r="AP5" s="382" t="n">
        <v>0</v>
      </c>
      <c r="AQ5" s="382" t="n">
        <v>0</v>
      </c>
      <c r="AR5" s="382" t="n">
        <v>0</v>
      </c>
      <c r="AS5" s="382" t="n">
        <v>0</v>
      </c>
      <c r="AT5" s="382" t="n">
        <v>0</v>
      </c>
      <c r="AU5" s="382" t="n">
        <v>0</v>
      </c>
      <c r="AV5" s="382" t="n">
        <v>0</v>
      </c>
      <c r="AW5" s="382" t="n">
        <v>0</v>
      </c>
      <c r="AX5" s="382" t="n">
        <v>0</v>
      </c>
      <c r="AY5" s="382" t="n">
        <v>0</v>
      </c>
      <c r="AZ5" s="382" t="n">
        <v>0</v>
      </c>
      <c r="BA5" s="382" t="n">
        <v>0</v>
      </c>
      <c r="BB5" s="382" t="n">
        <v>0</v>
      </c>
      <c r="BC5" s="382" t="n">
        <v>0</v>
      </c>
      <c r="BD5" s="382" t="n">
        <v>0</v>
      </c>
      <c r="BE5" s="382" t="n">
        <v>0</v>
      </c>
      <c r="BF5" s="382" t="n">
        <v>0</v>
      </c>
      <c r="BG5" s="382" t="n">
        <v>0</v>
      </c>
      <c r="BH5" s="382" t="n">
        <v>0</v>
      </c>
      <c r="BI5" s="382" t="n">
        <v>0</v>
      </c>
      <c r="BJ5" s="382" t="n">
        <v>0</v>
      </c>
    </row>
    <row r="6" ht="288" customHeight="1">
      <c r="A6" s="381" t="inlineStr">
        <is>
          <t>EF-AD-5</t>
        </is>
      </c>
      <c r="B6" s="381" t="inlineStr">
        <is>
          <t>dont Contribution aux dépenses de personnel, de fonctionnement et d'investissement des ARS (1er avril au 31 déc. 2010)</t>
        </is>
      </c>
      <c r="C6" s="382" t="n">
        <v>41.00083517</v>
      </c>
      <c r="D6" s="383" t="n">
        <v>41.56169547</v>
      </c>
      <c r="E6" s="383" t="n">
        <v>41.59893704</v>
      </c>
      <c r="F6" s="382" t="n">
        <v>752.95866794749</v>
      </c>
      <c r="G6" s="383" t="n">
        <v>770.42234498</v>
      </c>
      <c r="H6" s="383" t="n">
        <v>769.45419049</v>
      </c>
      <c r="I6" s="382" t="n">
        <v>0</v>
      </c>
      <c r="J6" s="383" t="n">
        <v>0</v>
      </c>
      <c r="K6" s="383" t="n">
        <v>0</v>
      </c>
      <c r="L6" s="382" t="n">
        <v>0</v>
      </c>
      <c r="M6" s="383" t="n">
        <v>0</v>
      </c>
      <c r="N6" s="383" t="n">
        <v>0</v>
      </c>
      <c r="O6" s="382" t="n">
        <v>0</v>
      </c>
      <c r="P6" s="383" t="n">
        <v>0</v>
      </c>
      <c r="Q6" s="383" t="n">
        <v>0</v>
      </c>
      <c r="R6" s="382" t="n">
        <v>0</v>
      </c>
      <c r="S6" s="383" t="n">
        <v>0</v>
      </c>
      <c r="T6" s="383" t="n">
        <v>0</v>
      </c>
      <c r="U6" s="382" t="n">
        <v>0</v>
      </c>
      <c r="V6" s="382" t="n">
        <v>0</v>
      </c>
      <c r="W6" s="382" t="n">
        <v>0</v>
      </c>
      <c r="X6" s="382" t="n">
        <v>0</v>
      </c>
      <c r="Y6" s="382" t="n">
        <v>0</v>
      </c>
      <c r="Z6" s="382" t="n">
        <v>0</v>
      </c>
      <c r="AA6" s="382" t="n">
        <v>0</v>
      </c>
      <c r="AB6" s="382" t="n">
        <v>0</v>
      </c>
      <c r="AC6" s="382" t="n">
        <v>0</v>
      </c>
      <c r="AD6" s="382" t="n">
        <v>0</v>
      </c>
      <c r="AE6" s="382" t="n">
        <v>0</v>
      </c>
      <c r="AF6" s="382" t="n">
        <v>0</v>
      </c>
      <c r="AG6" s="382" t="n">
        <v>0</v>
      </c>
      <c r="AH6" s="382" t="n">
        <v>0</v>
      </c>
      <c r="AI6" s="382" t="n">
        <v>0</v>
      </c>
      <c r="AJ6" s="382" t="n">
        <v>0</v>
      </c>
      <c r="AK6" s="382" t="n">
        <v>0</v>
      </c>
      <c r="AL6" s="382" t="n">
        <v>0</v>
      </c>
      <c r="AM6" s="382" t="n">
        <v>0</v>
      </c>
      <c r="AN6" s="382" t="n">
        <v>0</v>
      </c>
      <c r="AO6" s="382" t="n">
        <v>0</v>
      </c>
      <c r="AP6" s="382" t="n">
        <v>0</v>
      </c>
      <c r="AQ6" s="382" t="n">
        <v>0</v>
      </c>
      <c r="AR6" s="382" t="n">
        <v>0</v>
      </c>
      <c r="AS6" s="382" t="n">
        <v>0</v>
      </c>
      <c r="AT6" s="382" t="n">
        <v>0</v>
      </c>
      <c r="AU6" s="382" t="n">
        <v>0</v>
      </c>
      <c r="AV6" s="382" t="n">
        <v>0</v>
      </c>
      <c r="AW6" s="382" t="n">
        <v>0</v>
      </c>
      <c r="AX6" s="382" t="n">
        <v>0</v>
      </c>
      <c r="AY6" s="382" t="n">
        <v>0</v>
      </c>
      <c r="AZ6" s="382" t="n">
        <v>0</v>
      </c>
      <c r="BA6" s="382" t="n">
        <v>0</v>
      </c>
      <c r="BB6" s="382" t="n">
        <v>0</v>
      </c>
      <c r="BC6" s="382" t="n">
        <v>0</v>
      </c>
      <c r="BD6" s="382" t="n">
        <v>0</v>
      </c>
      <c r="BE6" s="382" t="n">
        <v>0</v>
      </c>
      <c r="BF6" s="382" t="n">
        <v>0</v>
      </c>
      <c r="BG6" s="382" t="n">
        <v>0</v>
      </c>
      <c r="BH6" s="382" t="n">
        <v>0</v>
      </c>
      <c r="BI6" s="382" t="n">
        <v>0</v>
      </c>
      <c r="BJ6" s="382" t="n">
        <v>0</v>
      </c>
    </row>
    <row r="7" ht="24" customHeight="1">
      <c r="A7" s="381" t="inlineStr">
        <is>
          <t>EF-AD-7</t>
        </is>
      </c>
      <c r="B7" s="381" t="inlineStr">
        <is>
          <t>PAERPA</t>
        </is>
      </c>
      <c r="C7" s="382" t="n">
        <v>0.01019434</v>
      </c>
      <c r="D7" s="383" t="n">
        <v>0.0032913</v>
      </c>
      <c r="E7" s="383" t="n">
        <v>0</v>
      </c>
      <c r="F7" s="382" t="n">
        <v>0.19466834</v>
      </c>
      <c r="G7" s="383" t="n">
        <v>0.06609205</v>
      </c>
      <c r="H7" s="383" t="n">
        <v>0</v>
      </c>
      <c r="I7" s="382" t="n">
        <v>0</v>
      </c>
      <c r="J7" s="383" t="n">
        <v>0</v>
      </c>
      <c r="K7" s="383" t="n">
        <v>0</v>
      </c>
      <c r="L7" s="382" t="n">
        <v>0</v>
      </c>
      <c r="M7" s="383" t="n">
        <v>0</v>
      </c>
      <c r="N7" s="383" t="n">
        <v>0</v>
      </c>
      <c r="O7" s="382" t="n">
        <v>0</v>
      </c>
      <c r="P7" s="383" t="n">
        <v>0</v>
      </c>
      <c r="Q7" s="383" t="n">
        <v>0</v>
      </c>
      <c r="R7" s="382" t="n">
        <v>0</v>
      </c>
      <c r="S7" s="383" t="n">
        <v>0</v>
      </c>
      <c r="T7" s="383" t="n">
        <v>0</v>
      </c>
      <c r="U7" s="382" t="n">
        <v>0</v>
      </c>
      <c r="V7" s="382" t="n">
        <v>0</v>
      </c>
      <c r="W7" s="382" t="n">
        <v>0</v>
      </c>
      <c r="X7" s="382" t="n">
        <v>0</v>
      </c>
      <c r="Y7" s="382" t="n">
        <v>0</v>
      </c>
      <c r="Z7" s="382" t="n">
        <v>0</v>
      </c>
      <c r="AA7" s="382" t="n">
        <v>0</v>
      </c>
      <c r="AB7" s="382" t="n">
        <v>0</v>
      </c>
      <c r="AC7" s="382" t="n">
        <v>0</v>
      </c>
      <c r="AD7" s="382" t="n">
        <v>0</v>
      </c>
      <c r="AE7" s="382" t="n">
        <v>0</v>
      </c>
      <c r="AF7" s="382" t="n">
        <v>0</v>
      </c>
      <c r="AG7" s="382" t="n">
        <v>0</v>
      </c>
      <c r="AH7" s="382" t="n">
        <v>0</v>
      </c>
      <c r="AI7" s="382" t="n">
        <v>0</v>
      </c>
      <c r="AJ7" s="382" t="n">
        <v>0</v>
      </c>
      <c r="AK7" s="382" t="n">
        <v>0</v>
      </c>
      <c r="AL7" s="382" t="n">
        <v>0</v>
      </c>
      <c r="AM7" s="388" t="n">
        <v>1e-05</v>
      </c>
      <c r="AN7" s="388" t="n">
        <v>1e-05</v>
      </c>
      <c r="AO7" s="382" t="n">
        <v>0</v>
      </c>
      <c r="AP7" s="382" t="n">
        <v>0.00018</v>
      </c>
      <c r="AQ7" s="382" t="n">
        <v>0.00014</v>
      </c>
      <c r="AR7" s="382" t="n">
        <v>0</v>
      </c>
      <c r="AS7" s="382" t="n">
        <v>0</v>
      </c>
      <c r="AT7" s="382" t="n">
        <v>0</v>
      </c>
      <c r="AU7" s="382" t="n">
        <v>0</v>
      </c>
      <c r="AV7" s="382" t="n">
        <v>0</v>
      </c>
      <c r="AW7" s="382" t="n">
        <v>0</v>
      </c>
      <c r="AX7" s="382" t="n">
        <v>0</v>
      </c>
      <c r="AY7" s="382" t="n">
        <v>0</v>
      </c>
      <c r="AZ7" s="382" t="n">
        <v>0</v>
      </c>
      <c r="BA7" s="382" t="n">
        <v>0</v>
      </c>
      <c r="BB7" s="382" t="n">
        <v>0</v>
      </c>
      <c r="BC7" s="382" t="n">
        <v>0</v>
      </c>
      <c r="BD7" s="382" t="n">
        <v>0</v>
      </c>
      <c r="BE7" s="382" t="n">
        <v>0</v>
      </c>
      <c r="BF7" s="382" t="n">
        <v>0</v>
      </c>
      <c r="BG7" s="382" t="n">
        <v>0</v>
      </c>
      <c r="BH7" s="382" t="n">
        <v>0</v>
      </c>
      <c r="BI7" s="382" t="n">
        <v>0</v>
      </c>
      <c r="BJ7" s="382" t="n">
        <v>0</v>
      </c>
    </row>
    <row r="8" ht="84" customHeight="1">
      <c r="A8" s="381" t="inlineStr">
        <is>
          <t>EF-AD-8</t>
        </is>
      </c>
      <c r="B8" s="381" t="inlineStr">
        <is>
          <t>dont Fond d’Action Conventionnel</t>
        </is>
      </c>
      <c r="C8" s="382" t="n">
        <v>7.86699641</v>
      </c>
      <c r="D8" s="383" t="n">
        <v>6.7733632</v>
      </c>
      <c r="E8" s="383" t="n">
        <v>6.97989588</v>
      </c>
      <c r="F8" s="382" t="n">
        <v>202.13816436</v>
      </c>
      <c r="G8" s="383" t="n">
        <v>168.22733575</v>
      </c>
      <c r="H8" s="383" t="n">
        <v>169.50012263</v>
      </c>
      <c r="I8" s="382" t="n">
        <v>0</v>
      </c>
      <c r="J8" s="383" t="n">
        <v>0</v>
      </c>
      <c r="K8" s="383" t="n">
        <v>0</v>
      </c>
      <c r="L8" s="382" t="n">
        <v>0</v>
      </c>
      <c r="M8" s="383" t="n">
        <v>0</v>
      </c>
      <c r="N8" s="383" t="n">
        <v>0</v>
      </c>
      <c r="O8" s="382" t="n">
        <v>0</v>
      </c>
      <c r="P8" s="383" t="n">
        <v>0</v>
      </c>
      <c r="Q8" s="383" t="n">
        <v>0</v>
      </c>
      <c r="R8" s="382" t="n">
        <v>0</v>
      </c>
      <c r="S8" s="383" t="n">
        <v>0</v>
      </c>
      <c r="T8" s="383" t="n">
        <v>0</v>
      </c>
      <c r="U8" s="382" t="n">
        <v>0</v>
      </c>
      <c r="V8" s="382" t="n">
        <v>0</v>
      </c>
      <c r="W8" s="382" t="n">
        <v>0</v>
      </c>
      <c r="X8" s="382" t="n">
        <v>0</v>
      </c>
      <c r="Y8" s="382" t="n">
        <v>0</v>
      </c>
      <c r="Z8" s="382" t="n">
        <v>0</v>
      </c>
      <c r="AA8" s="382" t="n">
        <v>0</v>
      </c>
      <c r="AB8" s="382" t="n">
        <v>0</v>
      </c>
      <c r="AC8" s="382" t="n">
        <v>0</v>
      </c>
      <c r="AD8" s="382" t="n">
        <v>0</v>
      </c>
      <c r="AE8" s="382" t="n">
        <v>0</v>
      </c>
      <c r="AF8" s="382" t="n">
        <v>0</v>
      </c>
      <c r="AG8" s="382" t="n">
        <v>0</v>
      </c>
      <c r="AH8" s="382" t="n">
        <v>0</v>
      </c>
      <c r="AI8" s="382" t="n">
        <v>0</v>
      </c>
      <c r="AJ8" s="382" t="n">
        <v>0</v>
      </c>
      <c r="AK8" s="382" t="n">
        <v>0</v>
      </c>
      <c r="AL8" s="382" t="n">
        <v>0</v>
      </c>
      <c r="AM8" s="382" t="n">
        <v>0</v>
      </c>
      <c r="AN8" s="382" t="n">
        <v>0</v>
      </c>
      <c r="AO8" s="382" t="n">
        <v>0</v>
      </c>
      <c r="AP8" s="382" t="n">
        <v>0</v>
      </c>
      <c r="AQ8" s="382" t="n">
        <v>0</v>
      </c>
      <c r="AR8" s="382" t="n">
        <v>0</v>
      </c>
      <c r="AS8" s="382" t="n">
        <v>7.86699641</v>
      </c>
      <c r="AT8" s="382" t="n">
        <v>0</v>
      </c>
      <c r="AU8" s="382" t="n">
        <v>0</v>
      </c>
      <c r="AV8" s="382" t="n">
        <v>6.7733632</v>
      </c>
      <c r="AW8" s="382" t="n">
        <v>0</v>
      </c>
      <c r="AX8" s="382" t="n">
        <v>0</v>
      </c>
      <c r="AY8" s="382" t="n">
        <v>6.97989588</v>
      </c>
      <c r="AZ8" s="382" t="n">
        <v>0</v>
      </c>
      <c r="BA8" s="382" t="n">
        <v>0</v>
      </c>
      <c r="BB8" s="382" t="n">
        <v>202.13816436</v>
      </c>
      <c r="BC8" s="382" t="n">
        <v>0</v>
      </c>
      <c r="BD8" s="382" t="n">
        <v>0</v>
      </c>
      <c r="BE8" s="382" t="n">
        <v>168.22733575</v>
      </c>
      <c r="BF8" s="382" t="n">
        <v>0</v>
      </c>
      <c r="BG8" s="382" t="n">
        <v>0</v>
      </c>
      <c r="BH8" s="382" t="n">
        <v>169.50012263</v>
      </c>
      <c r="BI8" s="382" t="n">
        <v>0</v>
      </c>
      <c r="BJ8" s="382" t="n">
        <v>0</v>
      </c>
    </row>
    <row r="9" ht="60" customHeight="1">
      <c r="A9" s="381" t="inlineStr">
        <is>
          <t>EF-AP</t>
        </is>
      </c>
      <c r="B9" s="381" t="inlineStr">
        <is>
          <t>AUTRES PRESTATIONS</t>
        </is>
      </c>
      <c r="C9" s="382" t="n">
        <v>460.02260217</v>
      </c>
      <c r="D9" s="383" t="n">
        <v>468.37502671</v>
      </c>
      <c r="E9" s="383" t="n">
        <v>490.65659684</v>
      </c>
      <c r="F9" s="382" t="n">
        <v>11346.91845886</v>
      </c>
      <c r="G9" s="383" t="n">
        <v>11388.71087542</v>
      </c>
      <c r="H9" s="383" t="n">
        <v>11949.07805263</v>
      </c>
      <c r="I9" s="382" t="n">
        <v>0</v>
      </c>
      <c r="J9" s="383" t="n">
        <v>0</v>
      </c>
      <c r="K9" s="383" t="n">
        <v>0</v>
      </c>
      <c r="L9" s="382" t="n">
        <v>0</v>
      </c>
      <c r="M9" s="383" t="n">
        <v>0</v>
      </c>
      <c r="N9" s="383" t="n">
        <v>0</v>
      </c>
      <c r="O9" s="382" t="n">
        <v>0</v>
      </c>
      <c r="P9" s="383" t="n">
        <v>0</v>
      </c>
      <c r="Q9" s="383" t="n">
        <v>0</v>
      </c>
      <c r="R9" s="382" t="n">
        <v>0</v>
      </c>
      <c r="S9" s="383" t="n">
        <v>0</v>
      </c>
      <c r="T9" s="383" t="n">
        <v>0</v>
      </c>
      <c r="U9" s="382" t="n">
        <v>0</v>
      </c>
      <c r="V9" s="382" t="n">
        <v>0</v>
      </c>
      <c r="W9" s="382" t="n">
        <v>0</v>
      </c>
      <c r="X9" s="382" t="n">
        <v>0</v>
      </c>
      <c r="Y9" s="382" t="n">
        <v>0</v>
      </c>
      <c r="Z9" s="382" t="n">
        <v>0</v>
      </c>
      <c r="AA9" s="382" t="n">
        <v>0</v>
      </c>
      <c r="AB9" s="382" t="n">
        <v>0</v>
      </c>
      <c r="AC9" s="382" t="n">
        <v>0</v>
      </c>
      <c r="AD9" s="382" t="n">
        <v>0</v>
      </c>
      <c r="AE9" s="382" t="n">
        <v>0</v>
      </c>
      <c r="AF9" s="382" t="n">
        <v>0</v>
      </c>
      <c r="AG9" s="382" t="n">
        <v>0</v>
      </c>
      <c r="AH9" s="382" t="n">
        <v>0</v>
      </c>
      <c r="AI9" s="382" t="n">
        <v>0</v>
      </c>
      <c r="AJ9" s="382" t="n">
        <v>0</v>
      </c>
      <c r="AK9" s="382" t="n">
        <v>0</v>
      </c>
      <c r="AL9" s="382" t="n">
        <v>0</v>
      </c>
      <c r="AM9" s="382" t="n">
        <v>0</v>
      </c>
      <c r="AN9" s="382" t="n">
        <v>0</v>
      </c>
      <c r="AO9" s="382" t="n">
        <v>0</v>
      </c>
      <c r="AP9" s="382" t="n">
        <v>0</v>
      </c>
      <c r="AQ9" s="382" t="n">
        <v>0</v>
      </c>
      <c r="AR9" s="382" t="n">
        <v>0</v>
      </c>
      <c r="AS9" s="382" t="n">
        <v>460.02260217</v>
      </c>
      <c r="AT9" s="382" t="n">
        <v>490.7173716</v>
      </c>
      <c r="AU9" s="382" t="n">
        <v>490.7173716</v>
      </c>
      <c r="AV9" s="382" t="n">
        <v>468.37502671</v>
      </c>
      <c r="AW9" s="382" t="n">
        <v>499.68313067</v>
      </c>
      <c r="AX9" s="382" t="n">
        <v>499.68313067</v>
      </c>
      <c r="AY9" s="382" t="n">
        <v>490.65659684</v>
      </c>
      <c r="AZ9" s="382" t="n">
        <v>522.8499798300001</v>
      </c>
      <c r="BA9" s="382" t="n">
        <v>522.8499798300001</v>
      </c>
      <c r="BB9" s="382" t="n">
        <v>11346.91845886</v>
      </c>
      <c r="BC9" s="382" t="n">
        <v>12018.32079169</v>
      </c>
      <c r="BD9" s="382" t="n">
        <v>12018.32079169</v>
      </c>
      <c r="BE9" s="382" t="n">
        <v>11388.71087542</v>
      </c>
      <c r="BF9" s="382" t="n">
        <v>12076.35811138</v>
      </c>
      <c r="BG9" s="382" t="n">
        <v>12076.35811138</v>
      </c>
      <c r="BH9" s="382" t="n">
        <v>11949.07805263</v>
      </c>
      <c r="BI9" s="382" t="n">
        <v>12647.46365437</v>
      </c>
      <c r="BJ9" s="382" t="n">
        <v>12647.46365437</v>
      </c>
    </row>
    <row r="10" ht="48" customHeight="1">
      <c r="A10" s="381" t="inlineStr">
        <is>
          <t>EF-AP-1</t>
        </is>
      </c>
      <c r="B10" s="381" t="inlineStr">
        <is>
          <t>Pensions d'invalidité</t>
        </is>
      </c>
      <c r="C10" s="382" t="n">
        <v>274.46495858</v>
      </c>
      <c r="D10" s="383" t="n">
        <v>281.38328197</v>
      </c>
      <c r="E10" s="383" t="n">
        <v>298.30838164</v>
      </c>
      <c r="F10" s="382" t="n">
        <v>6964.73709353</v>
      </c>
      <c r="G10" s="383" t="n">
        <v>6968.50138018</v>
      </c>
      <c r="H10" s="383" t="n">
        <v>7428.78938342</v>
      </c>
      <c r="I10" s="382" t="n">
        <v>0</v>
      </c>
      <c r="J10" s="383" t="n">
        <v>0</v>
      </c>
      <c r="K10" s="383" t="n">
        <v>0</v>
      </c>
      <c r="L10" s="382" t="n">
        <v>0</v>
      </c>
      <c r="M10" s="383" t="n">
        <v>0</v>
      </c>
      <c r="N10" s="383" t="n">
        <v>0</v>
      </c>
      <c r="O10" s="382" t="n">
        <v>0</v>
      </c>
      <c r="P10" s="383" t="n">
        <v>0</v>
      </c>
      <c r="Q10" s="383" t="n">
        <v>0</v>
      </c>
      <c r="R10" s="382" t="n">
        <v>0</v>
      </c>
      <c r="S10" s="383" t="n">
        <v>0</v>
      </c>
      <c r="T10" s="383" t="n">
        <v>0</v>
      </c>
      <c r="U10" s="382" t="n">
        <v>0</v>
      </c>
      <c r="V10" s="382" t="n">
        <v>0</v>
      </c>
      <c r="W10" s="382" t="n">
        <v>0</v>
      </c>
      <c r="X10" s="382" t="n">
        <v>0</v>
      </c>
      <c r="Y10" s="382" t="n">
        <v>0</v>
      </c>
      <c r="Z10" s="382" t="n">
        <v>0</v>
      </c>
      <c r="AA10" s="382" t="n">
        <v>0</v>
      </c>
      <c r="AB10" s="382" t="n">
        <v>0</v>
      </c>
      <c r="AC10" s="382" t="n">
        <v>0</v>
      </c>
      <c r="AD10" s="382" t="n">
        <v>0</v>
      </c>
      <c r="AE10" s="382" t="n">
        <v>0</v>
      </c>
      <c r="AF10" s="382" t="n">
        <v>0</v>
      </c>
      <c r="AG10" s="382" t="n">
        <v>0</v>
      </c>
      <c r="AH10" s="382" t="n">
        <v>0</v>
      </c>
      <c r="AI10" s="382" t="n">
        <v>0</v>
      </c>
      <c r="AJ10" s="382" t="n">
        <v>0</v>
      </c>
      <c r="AK10" s="382" t="n">
        <v>0</v>
      </c>
      <c r="AL10" s="382" t="n">
        <v>0</v>
      </c>
      <c r="AM10" s="382" t="n">
        <v>0</v>
      </c>
      <c r="AN10" s="382" t="n">
        <v>0</v>
      </c>
      <c r="AO10" s="382" t="n">
        <v>0</v>
      </c>
      <c r="AP10" s="382" t="n">
        <v>0</v>
      </c>
      <c r="AQ10" s="382" t="n">
        <v>0</v>
      </c>
      <c r="AR10" s="382" t="n">
        <v>0</v>
      </c>
      <c r="AS10" s="382" t="n">
        <v>274.46495858</v>
      </c>
      <c r="AT10" s="382" t="n">
        <v>286.71657999</v>
      </c>
      <c r="AU10" s="382" t="n">
        <v>286.71657999</v>
      </c>
      <c r="AV10" s="382" t="n">
        <v>281.38328197</v>
      </c>
      <c r="AW10" s="382" t="n">
        <v>293.97315127</v>
      </c>
      <c r="AX10" s="382" t="n">
        <v>293.97315127</v>
      </c>
      <c r="AY10" s="382" t="n">
        <v>298.30838164</v>
      </c>
      <c r="AZ10" s="382" t="n">
        <v>311.01214499</v>
      </c>
      <c r="BA10" s="382" t="n">
        <v>311.01214499</v>
      </c>
      <c r="BB10" s="382" t="n">
        <v>6964.73709353</v>
      </c>
      <c r="BC10" s="382" t="n">
        <v>7285.33887907</v>
      </c>
      <c r="BD10" s="382" t="n">
        <v>7285.33887907</v>
      </c>
      <c r="BE10" s="382" t="n">
        <v>6968.50138018</v>
      </c>
      <c r="BF10" s="382" t="n">
        <v>7298.87381282</v>
      </c>
      <c r="BG10" s="382" t="n">
        <v>7298.87381282</v>
      </c>
      <c r="BH10" s="382" t="n">
        <v>7428.78938342</v>
      </c>
      <c r="BI10" s="382" t="n">
        <v>7756.46840677</v>
      </c>
      <c r="BJ10" s="382" t="n">
        <v>7756.46840677</v>
      </c>
    </row>
    <row r="11" ht="48" customHeight="1">
      <c r="A11" s="381" t="inlineStr">
        <is>
          <t>EF-AP-2</t>
        </is>
      </c>
      <c r="B11" s="381" t="inlineStr">
        <is>
          <t>Capital décès</t>
        </is>
      </c>
      <c r="C11" s="382" t="n">
        <v>4.3701457</v>
      </c>
      <c r="D11" s="383" t="n">
        <v>5.67921931</v>
      </c>
      <c r="E11" s="383" t="n">
        <v>5.83548477</v>
      </c>
      <c r="F11" s="382" t="n">
        <v>97.71443273</v>
      </c>
      <c r="G11" s="383" t="n">
        <v>127.89730807</v>
      </c>
      <c r="H11" s="383" t="n">
        <v>127.20220989</v>
      </c>
      <c r="I11" s="382" t="n">
        <v>0</v>
      </c>
      <c r="J11" s="383" t="n">
        <v>0</v>
      </c>
      <c r="K11" s="383" t="n">
        <v>0</v>
      </c>
      <c r="L11" s="382" t="n">
        <v>0</v>
      </c>
      <c r="M11" s="383" t="n">
        <v>0</v>
      </c>
      <c r="N11" s="383" t="n">
        <v>0</v>
      </c>
      <c r="O11" s="382" t="n">
        <v>0</v>
      </c>
      <c r="P11" s="383" t="n">
        <v>0</v>
      </c>
      <c r="Q11" s="383" t="n">
        <v>0</v>
      </c>
      <c r="R11" s="382" t="n">
        <v>0</v>
      </c>
      <c r="S11" s="383" t="n">
        <v>0</v>
      </c>
      <c r="T11" s="383" t="n">
        <v>0</v>
      </c>
      <c r="U11" s="382" t="n">
        <v>0</v>
      </c>
      <c r="V11" s="382" t="n">
        <v>0</v>
      </c>
      <c r="W11" s="382" t="n">
        <v>0</v>
      </c>
      <c r="X11" s="382" t="n">
        <v>0</v>
      </c>
      <c r="Y11" s="382" t="n">
        <v>0</v>
      </c>
      <c r="Z11" s="382" t="n">
        <v>0</v>
      </c>
      <c r="AA11" s="382" t="n">
        <v>0</v>
      </c>
      <c r="AB11" s="382" t="n">
        <v>0</v>
      </c>
      <c r="AC11" s="382" t="n">
        <v>0</v>
      </c>
      <c r="AD11" s="382" t="n">
        <v>0</v>
      </c>
      <c r="AE11" s="382" t="n">
        <v>0</v>
      </c>
      <c r="AF11" s="382" t="n">
        <v>0</v>
      </c>
      <c r="AG11" s="382" t="n">
        <v>0</v>
      </c>
      <c r="AH11" s="382" t="n">
        <v>0</v>
      </c>
      <c r="AI11" s="382" t="n">
        <v>0</v>
      </c>
      <c r="AJ11" s="382" t="n">
        <v>0</v>
      </c>
      <c r="AK11" s="382" t="n">
        <v>0</v>
      </c>
      <c r="AL11" s="382" t="n">
        <v>0</v>
      </c>
      <c r="AM11" s="382" t="n">
        <v>0</v>
      </c>
      <c r="AN11" s="382" t="n">
        <v>0</v>
      </c>
      <c r="AO11" s="382" t="n">
        <v>0</v>
      </c>
      <c r="AP11" s="382" t="n">
        <v>0</v>
      </c>
      <c r="AQ11" s="382" t="n">
        <v>0</v>
      </c>
      <c r="AR11" s="382" t="n">
        <v>0</v>
      </c>
      <c r="AS11" s="382" t="n">
        <v>4.3701457</v>
      </c>
      <c r="AT11" s="382" t="n">
        <v>4.54162884</v>
      </c>
      <c r="AU11" s="382" t="n">
        <v>4.54162884</v>
      </c>
      <c r="AV11" s="382" t="n">
        <v>5.67921931</v>
      </c>
      <c r="AW11" s="382" t="n">
        <v>5.84762281</v>
      </c>
      <c r="AX11" s="382" t="n">
        <v>5.84762281</v>
      </c>
      <c r="AY11" s="382" t="n">
        <v>5.83548477</v>
      </c>
      <c r="AZ11" s="382" t="n">
        <v>6.11447019</v>
      </c>
      <c r="BA11" s="382" t="n">
        <v>6.11447019</v>
      </c>
      <c r="BB11" s="382" t="n">
        <v>97.71443273</v>
      </c>
      <c r="BC11" s="382" t="n">
        <v>101.11030123</v>
      </c>
      <c r="BD11" s="382" t="n">
        <v>101.11030123</v>
      </c>
      <c r="BE11" s="382" t="n">
        <v>127.89730807</v>
      </c>
      <c r="BF11" s="382" t="n">
        <v>131.56643684</v>
      </c>
      <c r="BG11" s="382" t="n">
        <v>131.56643684</v>
      </c>
      <c r="BH11" s="382" t="n">
        <v>127.20220989</v>
      </c>
      <c r="BI11" s="382" t="n">
        <v>131.98733563</v>
      </c>
      <c r="BJ11" s="382" t="n">
        <v>131.98733563</v>
      </c>
    </row>
    <row r="12" ht="120" customHeight="1">
      <c r="A12" s="381" t="inlineStr">
        <is>
          <t>EF-AP-3</t>
        </is>
      </c>
      <c r="B12" s="381" t="inlineStr">
        <is>
          <t>Prestations d'incapacité permanente AT-MP</t>
        </is>
      </c>
      <c r="C12" s="382" t="n">
        <v>181.18749789</v>
      </c>
      <c r="D12" s="383" t="n">
        <v>181.31252543</v>
      </c>
      <c r="E12" s="383" t="n">
        <v>186.51273043</v>
      </c>
      <c r="F12" s="382" t="n">
        <v>4284.4669326</v>
      </c>
      <c r="G12" s="383" t="n">
        <v>4292.31218717</v>
      </c>
      <c r="H12" s="383" t="n">
        <v>4393.08645932</v>
      </c>
      <c r="I12" s="382" t="n">
        <v>0</v>
      </c>
      <c r="J12" s="383" t="n">
        <v>0</v>
      </c>
      <c r="K12" s="383" t="n">
        <v>0</v>
      </c>
      <c r="L12" s="382" t="n">
        <v>0</v>
      </c>
      <c r="M12" s="383" t="n">
        <v>0</v>
      </c>
      <c r="N12" s="383" t="n">
        <v>0</v>
      </c>
      <c r="O12" s="382" t="n">
        <v>0</v>
      </c>
      <c r="P12" s="383" t="n">
        <v>0</v>
      </c>
      <c r="Q12" s="383" t="n">
        <v>0</v>
      </c>
      <c r="R12" s="382" t="n">
        <v>0</v>
      </c>
      <c r="S12" s="383" t="n">
        <v>0</v>
      </c>
      <c r="T12" s="383" t="n">
        <v>0</v>
      </c>
      <c r="U12" s="382" t="n">
        <v>0</v>
      </c>
      <c r="V12" s="382" t="n">
        <v>0</v>
      </c>
      <c r="W12" s="382" t="n">
        <v>0</v>
      </c>
      <c r="X12" s="382" t="n">
        <v>0</v>
      </c>
      <c r="Y12" s="382" t="n">
        <v>0</v>
      </c>
      <c r="Z12" s="382" t="n">
        <v>0</v>
      </c>
      <c r="AA12" s="382" t="n">
        <v>0</v>
      </c>
      <c r="AB12" s="382" t="n">
        <v>0</v>
      </c>
      <c r="AC12" s="382" t="n">
        <v>0</v>
      </c>
      <c r="AD12" s="382" t="n">
        <v>0</v>
      </c>
      <c r="AE12" s="382" t="n">
        <v>0</v>
      </c>
      <c r="AF12" s="382" t="n">
        <v>0</v>
      </c>
      <c r="AG12" s="382" t="n">
        <v>0</v>
      </c>
      <c r="AH12" s="382" t="n">
        <v>0</v>
      </c>
      <c r="AI12" s="382" t="n">
        <v>0</v>
      </c>
      <c r="AJ12" s="382" t="n">
        <v>0</v>
      </c>
      <c r="AK12" s="382" t="n">
        <v>0</v>
      </c>
      <c r="AL12" s="382" t="n">
        <v>0</v>
      </c>
      <c r="AM12" s="382" t="n">
        <v>0</v>
      </c>
      <c r="AN12" s="382" t="n">
        <v>0</v>
      </c>
      <c r="AO12" s="382" t="n">
        <v>0</v>
      </c>
      <c r="AP12" s="382" t="n">
        <v>0</v>
      </c>
      <c r="AQ12" s="382" t="n">
        <v>0</v>
      </c>
      <c r="AR12" s="382" t="n">
        <v>0</v>
      </c>
      <c r="AS12" s="382" t="n">
        <v>181.18749789</v>
      </c>
      <c r="AT12" s="382" t="n">
        <v>199.45916277</v>
      </c>
      <c r="AU12" s="382" t="n">
        <v>199.45916277</v>
      </c>
      <c r="AV12" s="382" t="n">
        <v>181.31252543</v>
      </c>
      <c r="AW12" s="382" t="n">
        <v>199.86235659</v>
      </c>
      <c r="AX12" s="382" t="n">
        <v>199.86235659</v>
      </c>
      <c r="AY12" s="382" t="n">
        <v>186.51273043</v>
      </c>
      <c r="AZ12" s="382" t="n">
        <v>205.72336465</v>
      </c>
      <c r="BA12" s="382" t="n">
        <v>205.72336465</v>
      </c>
      <c r="BB12" s="382" t="n">
        <v>4284.4669326</v>
      </c>
      <c r="BC12" s="382" t="n">
        <v>4631.87161139</v>
      </c>
      <c r="BD12" s="382" t="n">
        <v>4631.87161139</v>
      </c>
      <c r="BE12" s="382" t="n">
        <v>4292.31218717</v>
      </c>
      <c r="BF12" s="382" t="n">
        <v>4645.91786172</v>
      </c>
      <c r="BG12" s="382" t="n">
        <v>4645.91786172</v>
      </c>
      <c r="BH12" s="382" t="n">
        <v>4393.08645932</v>
      </c>
      <c r="BI12" s="382" t="n">
        <v>4759.00791197</v>
      </c>
      <c r="BJ12" s="382" t="n">
        <v>4759.00791197</v>
      </c>
    </row>
    <row r="13" ht="156" customHeight="1">
      <c r="A13" s="381" t="inlineStr">
        <is>
          <t>EF-ES</t>
        </is>
      </c>
      <c r="B13" s="381" t="inlineStr">
        <is>
          <t>REMBOURSEMENTS DES ETABLISSEMENTS DE SANTE</t>
        </is>
      </c>
      <c r="C13" s="382" t="n">
        <v>4027.1327020542</v>
      </c>
      <c r="D13" s="383" t="n">
        <v>4274.12524709</v>
      </c>
      <c r="E13" s="383" t="n">
        <v>4465.87357493</v>
      </c>
      <c r="F13" s="382" t="n">
        <v>93624.824936516</v>
      </c>
      <c r="G13" s="383" t="n">
        <v>100194.56661092</v>
      </c>
      <c r="H13" s="383" t="n">
        <v>104773.45458347</v>
      </c>
      <c r="I13" s="382" t="n">
        <v>516.7806064401</v>
      </c>
      <c r="J13" s="383" t="n">
        <v>573.47779608</v>
      </c>
      <c r="K13" s="383" t="n">
        <v>603.44947859</v>
      </c>
      <c r="L13" s="382" t="n">
        <v>15047.866757326</v>
      </c>
      <c r="M13" s="383" t="n">
        <v>16634.98335878</v>
      </c>
      <c r="N13" s="383" t="n">
        <v>17201.16547103</v>
      </c>
      <c r="O13" s="382" t="n">
        <v>3368.9044481641</v>
      </c>
      <c r="P13" s="383" t="n">
        <v>3561.7717273</v>
      </c>
      <c r="Q13" s="383" t="n">
        <v>3702.08885775</v>
      </c>
      <c r="R13" s="382" t="n">
        <v>75568.2014051</v>
      </c>
      <c r="S13" s="383" t="n">
        <v>80621.04580151</v>
      </c>
      <c r="T13" s="383" t="n">
        <v>83645.11182056001</v>
      </c>
      <c r="U13" s="382" t="n">
        <v>1016.6055969331</v>
      </c>
      <c r="V13" s="382" t="n">
        <v>1075.09844252</v>
      </c>
      <c r="W13" s="382" t="n">
        <v>1111.9658008099</v>
      </c>
      <c r="X13" s="382" t="n">
        <v>26614.490489459</v>
      </c>
      <c r="Y13" s="382" t="n">
        <v>28339.807332863</v>
      </c>
      <c r="Z13" s="382" t="n">
        <v>29400.062843269</v>
      </c>
      <c r="AA13" s="382" t="n">
        <v>2075.2000354754</v>
      </c>
      <c r="AB13" s="382" t="n">
        <v>2186.0828446035</v>
      </c>
      <c r="AC13" s="382" t="n">
        <v>2272.1690314309</v>
      </c>
      <c r="AD13" s="382" t="n">
        <v>37395.799891802</v>
      </c>
      <c r="AE13" s="382" t="n">
        <v>39981.120154739</v>
      </c>
      <c r="AF13" s="382" t="n">
        <v>41369.776679719</v>
      </c>
      <c r="AG13" s="382" t="n">
        <v>277.09881575556</v>
      </c>
      <c r="AH13" s="382" t="n">
        <v>300.59044017702</v>
      </c>
      <c r="AI13" s="382" t="n">
        <v>169.54960436</v>
      </c>
      <c r="AJ13" s="382" t="n">
        <v>11046.15806603</v>
      </c>
      <c r="AK13" s="382" t="n">
        <v>11851.356934264</v>
      </c>
      <c r="AL13" s="382" t="n">
        <v>5584.80451549</v>
      </c>
      <c r="AM13" s="382" t="n">
        <v>0.00073</v>
      </c>
      <c r="AN13" s="382" t="n">
        <v>0.00096</v>
      </c>
      <c r="AO13" s="382" t="n">
        <v>0.001042</v>
      </c>
      <c r="AP13" s="382" t="n">
        <v>0.01048</v>
      </c>
      <c r="AQ13" s="382" t="n">
        <v>0.01374</v>
      </c>
      <c r="AR13" s="382" t="n">
        <v>0.015932</v>
      </c>
      <c r="AS13" s="382" t="n">
        <v>0</v>
      </c>
      <c r="AT13" s="382" t="n">
        <v>0</v>
      </c>
      <c r="AU13" s="382" t="n">
        <v>0</v>
      </c>
      <c r="AV13" s="382" t="n">
        <v>0</v>
      </c>
      <c r="AW13" s="382" t="n">
        <v>0</v>
      </c>
      <c r="AX13" s="382" t="n">
        <v>0</v>
      </c>
      <c r="AY13" s="382" t="n">
        <v>0</v>
      </c>
      <c r="AZ13" s="382" t="n">
        <v>0</v>
      </c>
      <c r="BA13" s="382" t="n">
        <v>0</v>
      </c>
      <c r="BB13" s="382" t="n">
        <v>0</v>
      </c>
      <c r="BC13" s="382" t="n">
        <v>0</v>
      </c>
      <c r="BD13" s="382" t="n">
        <v>0</v>
      </c>
      <c r="BE13" s="382" t="n">
        <v>0</v>
      </c>
      <c r="BF13" s="382" t="n">
        <v>0</v>
      </c>
      <c r="BG13" s="382" t="n">
        <v>0</v>
      </c>
      <c r="BH13" s="382" t="n">
        <v>0</v>
      </c>
      <c r="BI13" s="382" t="n">
        <v>0</v>
      </c>
      <c r="BJ13" s="382" t="n">
        <v>0</v>
      </c>
    </row>
    <row r="14" ht="96" customHeight="1">
      <c r="A14" s="381" t="inlineStr">
        <is>
          <t>EF-ES-1</t>
        </is>
      </c>
      <c r="B14" s="381" t="inlineStr">
        <is>
          <t>Dépenses des établissements de santé</t>
        </is>
      </c>
      <c r="C14" s="382" t="n">
        <v>3986.7457704942</v>
      </c>
      <c r="D14" s="383" t="n">
        <v>4227.47527106</v>
      </c>
      <c r="E14" s="383" t="n">
        <v>4408.23178318</v>
      </c>
      <c r="F14" s="382" t="n">
        <v>92804.20544942599</v>
      </c>
      <c r="G14" s="383" t="n">
        <v>99300.37362142</v>
      </c>
      <c r="H14" s="383" t="n">
        <v>103296.63253145</v>
      </c>
      <c r="I14" s="382" t="n">
        <v>516.7806064401</v>
      </c>
      <c r="J14" s="383" t="n">
        <v>573.47779608</v>
      </c>
      <c r="K14" s="383" t="n">
        <v>603.44947859</v>
      </c>
      <c r="L14" s="382" t="n">
        <v>15047.866757326</v>
      </c>
      <c r="M14" s="383" t="n">
        <v>16634.98335878</v>
      </c>
      <c r="N14" s="383" t="n">
        <v>17201.16547103</v>
      </c>
      <c r="O14" s="382" t="n">
        <v>3368.9044481641</v>
      </c>
      <c r="P14" s="383" t="n">
        <v>3561.7717273</v>
      </c>
      <c r="Q14" s="383" t="n">
        <v>3702.08885775</v>
      </c>
      <c r="R14" s="382" t="n">
        <v>75568.2014051</v>
      </c>
      <c r="S14" s="383" t="n">
        <v>80621.04580151</v>
      </c>
      <c r="T14" s="383" t="n">
        <v>83645.11182056001</v>
      </c>
      <c r="U14" s="382" t="n">
        <v>1016.6055969331</v>
      </c>
      <c r="V14" s="382" t="n">
        <v>1075.09844252</v>
      </c>
      <c r="W14" s="382" t="n">
        <v>1111.9658008099</v>
      </c>
      <c r="X14" s="382" t="n">
        <v>26614.490489459</v>
      </c>
      <c r="Y14" s="382" t="n">
        <v>28339.807332863</v>
      </c>
      <c r="Z14" s="382" t="n">
        <v>29400.062843269</v>
      </c>
      <c r="AA14" s="382" t="n">
        <v>2075.2000354754</v>
      </c>
      <c r="AB14" s="382" t="n">
        <v>2186.0828446035</v>
      </c>
      <c r="AC14" s="382" t="n">
        <v>2272.1690314309</v>
      </c>
      <c r="AD14" s="382" t="n">
        <v>37395.799891802</v>
      </c>
      <c r="AE14" s="382" t="n">
        <v>39981.120154739</v>
      </c>
      <c r="AF14" s="382" t="n">
        <v>41369.776679719</v>
      </c>
      <c r="AG14" s="382" t="n">
        <v>277.09881575556</v>
      </c>
      <c r="AH14" s="382" t="n">
        <v>300.59044017702</v>
      </c>
      <c r="AI14" s="382" t="n">
        <v>169.54960436</v>
      </c>
      <c r="AJ14" s="382" t="n">
        <v>11046.15806603</v>
      </c>
      <c r="AK14" s="382" t="n">
        <v>11851.356934264</v>
      </c>
      <c r="AL14" s="382" t="n">
        <v>5584.80451549</v>
      </c>
      <c r="AM14" s="382" t="n">
        <v>0.00028</v>
      </c>
      <c r="AN14" s="382" t="n">
        <v>0.00029</v>
      </c>
      <c r="AO14" s="382" t="n">
        <v>0.000373</v>
      </c>
      <c r="AP14" s="382" t="n">
        <v>0.00428</v>
      </c>
      <c r="AQ14" s="382" t="n">
        <v>0.00458</v>
      </c>
      <c r="AR14" s="382" t="n">
        <v>0.006187</v>
      </c>
      <c r="AS14" s="382" t="n">
        <v>0</v>
      </c>
      <c r="AT14" s="382" t="n">
        <v>0</v>
      </c>
      <c r="AU14" s="382" t="n">
        <v>0</v>
      </c>
      <c r="AV14" s="382" t="n">
        <v>0</v>
      </c>
      <c r="AW14" s="382" t="n">
        <v>0</v>
      </c>
      <c r="AX14" s="382" t="n">
        <v>0</v>
      </c>
      <c r="AY14" s="382" t="n">
        <v>0</v>
      </c>
      <c r="AZ14" s="382" t="n">
        <v>0</v>
      </c>
      <c r="BA14" s="382" t="n">
        <v>0</v>
      </c>
      <c r="BB14" s="382" t="n">
        <v>0</v>
      </c>
      <c r="BC14" s="382" t="n">
        <v>0</v>
      </c>
      <c r="BD14" s="382" t="n">
        <v>0</v>
      </c>
      <c r="BE14" s="382" t="n">
        <v>0</v>
      </c>
      <c r="BF14" s="382" t="n">
        <v>0</v>
      </c>
      <c r="BG14" s="382" t="n">
        <v>0</v>
      </c>
      <c r="BH14" s="382" t="n">
        <v>0</v>
      </c>
      <c r="BI14" s="382" t="n">
        <v>0</v>
      </c>
      <c r="BJ14" s="382" t="n">
        <v>0</v>
      </c>
    </row>
    <row r="15" ht="168" customHeight="1">
      <c r="A15" s="381" t="inlineStr">
        <is>
          <t>EF-ES-1-1</t>
        </is>
      </c>
      <c r="B15" s="381" t="inlineStr">
        <is>
          <t>Activité de Médecine, Chirurgie et Obstétrique (MCO) dont MIGAC</t>
        </is>
      </c>
      <c r="C15" s="382" t="n">
        <v>3088.479876532</v>
      </c>
      <c r="D15" s="383" t="n">
        <v>3280.09026245</v>
      </c>
      <c r="E15" s="383" t="n">
        <v>3407.4765389</v>
      </c>
      <c r="F15" s="382" t="n">
        <v>71841.513733195</v>
      </c>
      <c r="G15" s="383" t="n">
        <v>76802.3704492</v>
      </c>
      <c r="H15" s="383" t="n">
        <v>79596.91122694001</v>
      </c>
      <c r="I15" s="382" t="n">
        <v>347.61662247789</v>
      </c>
      <c r="J15" s="383" t="n">
        <v>393.42943875</v>
      </c>
      <c r="K15" s="383" t="n">
        <v>413.47737957</v>
      </c>
      <c r="L15" s="382" t="n">
        <v>11643.446897764</v>
      </c>
      <c r="M15" s="383" t="n">
        <v>13014.04130501</v>
      </c>
      <c r="N15" s="383" t="n">
        <v>13373.61209504</v>
      </c>
      <c r="O15" s="382" t="n">
        <v>2639.8025381641</v>
      </c>
      <c r="P15" s="383" t="n">
        <v>2794.43507602</v>
      </c>
      <c r="Q15" s="383" t="n">
        <v>2891.30571249</v>
      </c>
      <c r="R15" s="382" t="n">
        <v>58009.929548431</v>
      </c>
      <c r="S15" s="383" t="n">
        <v>61743.98468307</v>
      </c>
      <c r="T15" s="383" t="n">
        <v>63772.94389204</v>
      </c>
      <c r="U15" s="382" t="n">
        <v>973.1381039330701</v>
      </c>
      <c r="V15" s="382" t="n">
        <v>1024.32170431</v>
      </c>
      <c r="W15" s="382" t="n">
        <v>1064.8021044499</v>
      </c>
      <c r="X15" s="382" t="n">
        <v>24578.459388499</v>
      </c>
      <c r="Y15" s="382" t="n">
        <v>26107.856081612</v>
      </c>
      <c r="Z15" s="382" t="n">
        <v>27059.462048999</v>
      </c>
      <c r="AA15" s="382" t="n">
        <v>1521.7584994754</v>
      </c>
      <c r="AB15" s="382" t="n">
        <v>1606.6630787912</v>
      </c>
      <c r="AC15" s="382" t="n">
        <v>1649.4701448909</v>
      </c>
      <c r="AD15" s="382" t="n">
        <v>26432.045626342</v>
      </c>
      <c r="AE15" s="382" t="n">
        <v>28120.931744192</v>
      </c>
      <c r="AF15" s="382" t="n">
        <v>28795.842825889</v>
      </c>
      <c r="AG15" s="382" t="n">
        <v>144.90593475556</v>
      </c>
      <c r="AH15" s="382" t="n">
        <v>163.45029291702</v>
      </c>
      <c r="AI15" s="382" t="n">
        <v>28.629042</v>
      </c>
      <c r="AJ15" s="382" t="n">
        <v>6947.2339935902</v>
      </c>
      <c r="AK15" s="382" t="n">
        <v>7515.1968572623</v>
      </c>
      <c r="AL15" s="382" t="n">
        <v>1043.11060147</v>
      </c>
      <c r="AM15" s="382" t="n">
        <v>0.00028</v>
      </c>
      <c r="AN15" s="382" t="n">
        <v>0.00029</v>
      </c>
      <c r="AO15" s="382" t="n">
        <v>0.000373</v>
      </c>
      <c r="AP15" s="382" t="n">
        <v>0.00428</v>
      </c>
      <c r="AQ15" s="382" t="n">
        <v>0.00458</v>
      </c>
      <c r="AR15" s="382" t="n">
        <v>0.006187</v>
      </c>
      <c r="AS15" s="382" t="n">
        <v>0</v>
      </c>
      <c r="AT15" s="382" t="n">
        <v>0</v>
      </c>
      <c r="AU15" s="382" t="n">
        <v>0</v>
      </c>
      <c r="AV15" s="382" t="n">
        <v>0</v>
      </c>
      <c r="AW15" s="382" t="n">
        <v>0</v>
      </c>
      <c r="AX15" s="382" t="n">
        <v>0</v>
      </c>
      <c r="AY15" s="382" t="n">
        <v>0</v>
      </c>
      <c r="AZ15" s="382" t="n">
        <v>0</v>
      </c>
      <c r="BA15" s="382" t="n">
        <v>0</v>
      </c>
      <c r="BB15" s="382" t="n">
        <v>0</v>
      </c>
      <c r="BC15" s="382" t="n">
        <v>0</v>
      </c>
      <c r="BD15" s="382" t="n">
        <v>0</v>
      </c>
      <c r="BE15" s="382" t="n">
        <v>0</v>
      </c>
      <c r="BF15" s="382" t="n">
        <v>0</v>
      </c>
      <c r="BG15" s="382" t="n">
        <v>0</v>
      </c>
      <c r="BH15" s="382" t="n">
        <v>0</v>
      </c>
      <c r="BI15" s="382" t="n">
        <v>0</v>
      </c>
      <c r="BJ15" s="382" t="n">
        <v>0</v>
      </c>
    </row>
    <row r="16" ht="72" customHeight="1">
      <c r="A16" s="381" t="inlineStr">
        <is>
          <t>EF-ES-1-1-1</t>
        </is>
      </c>
      <c r="B16" s="381" t="inlineStr">
        <is>
          <t>Forfaits par séjours/séances</t>
        </is>
      </c>
      <c r="C16" s="382" t="n">
        <v>1967.4581986322</v>
      </c>
      <c r="D16" s="383" t="n">
        <v>2086.54407687</v>
      </c>
      <c r="E16" s="383" t="n">
        <v>2101.90923015</v>
      </c>
      <c r="F16" s="382" t="n">
        <v>46207.833013913</v>
      </c>
      <c r="G16" s="383" t="n">
        <v>49313.51624565</v>
      </c>
      <c r="H16" s="383" t="n">
        <v>49947.36994736</v>
      </c>
      <c r="I16" s="382" t="n">
        <v>242.9994156921</v>
      </c>
      <c r="J16" s="383" t="n">
        <v>279.9212759</v>
      </c>
      <c r="K16" s="383" t="n">
        <v>285.88283153</v>
      </c>
      <c r="L16" s="382" t="n">
        <v>8418.845511858201</v>
      </c>
      <c r="M16" s="383" t="n">
        <v>9545.850746730001</v>
      </c>
      <c r="N16" s="383" t="n">
        <v>9685.71247018</v>
      </c>
      <c r="O16" s="382" t="n">
        <v>1724.4587829401</v>
      </c>
      <c r="P16" s="383" t="n">
        <v>1806.62280096</v>
      </c>
      <c r="Q16" s="383" t="n">
        <v>1816.02639862</v>
      </c>
      <c r="R16" s="382" t="n">
        <v>37788.987502055</v>
      </c>
      <c r="S16" s="383" t="n">
        <v>39767.66549892</v>
      </c>
      <c r="T16" s="383" t="n">
        <v>40261.65747718</v>
      </c>
      <c r="U16" s="382" t="n">
        <v>593.02165875999</v>
      </c>
      <c r="V16" s="382" t="n">
        <v>626.491085</v>
      </c>
      <c r="W16" s="382" t="n">
        <v>635.18159324991</v>
      </c>
      <c r="X16" s="382" t="n">
        <v>14925.854797474</v>
      </c>
      <c r="Y16" s="382" t="n">
        <v>15675.447850812</v>
      </c>
      <c r="Z16" s="382" t="n">
        <v>16095.431187035</v>
      </c>
      <c r="AA16" s="382" t="n">
        <v>1036.9572335276</v>
      </c>
      <c r="AB16" s="382" t="n">
        <v>1074.4854907145</v>
      </c>
      <c r="AC16" s="382" t="n">
        <v>1075.6892615621</v>
      </c>
      <c r="AD16" s="382" t="n">
        <v>18233.565743927</v>
      </c>
      <c r="AE16" s="382" t="n">
        <v>19106.890951622</v>
      </c>
      <c r="AF16" s="382" t="n">
        <v>19186.541966259</v>
      </c>
      <c r="AG16" s="382" t="n">
        <v>94.479890652517</v>
      </c>
      <c r="AH16" s="382" t="n">
        <v>105.6462252502</v>
      </c>
      <c r="AI16" s="382" t="n">
        <v>0</v>
      </c>
      <c r="AJ16" s="382" t="n">
        <v>4629.5669606536</v>
      </c>
      <c r="AK16" s="382" t="n">
        <v>4985.3266964887</v>
      </c>
      <c r="AL16" s="382" t="n">
        <v>0</v>
      </c>
      <c r="AM16" s="382" t="n">
        <v>0</v>
      </c>
      <c r="AN16" s="382" t="n">
        <v>0</v>
      </c>
      <c r="AO16" s="382" t="n">
        <v>0</v>
      </c>
      <c r="AP16" s="382" t="n">
        <v>0</v>
      </c>
      <c r="AQ16" s="382" t="n">
        <v>0</v>
      </c>
      <c r="AR16" s="382" t="n">
        <v>0</v>
      </c>
      <c r="AS16" s="382" t="n">
        <v>0</v>
      </c>
      <c r="AT16" s="382" t="n">
        <v>0</v>
      </c>
      <c r="AU16" s="382" t="n">
        <v>0</v>
      </c>
      <c r="AV16" s="382" t="n">
        <v>0</v>
      </c>
      <c r="AW16" s="382" t="n">
        <v>0</v>
      </c>
      <c r="AX16" s="382" t="n">
        <v>0</v>
      </c>
      <c r="AY16" s="382" t="n">
        <v>0</v>
      </c>
      <c r="AZ16" s="382" t="n">
        <v>0</v>
      </c>
      <c r="BA16" s="382" t="n">
        <v>0</v>
      </c>
      <c r="BB16" s="382" t="n">
        <v>0</v>
      </c>
      <c r="BC16" s="382" t="n">
        <v>0</v>
      </c>
      <c r="BD16" s="382" t="n">
        <v>0</v>
      </c>
      <c r="BE16" s="382" t="n">
        <v>0</v>
      </c>
      <c r="BF16" s="382" t="n">
        <v>0</v>
      </c>
      <c r="BG16" s="382" t="n">
        <v>0</v>
      </c>
      <c r="BH16" s="382" t="n">
        <v>0</v>
      </c>
      <c r="BI16" s="382" t="n">
        <v>0</v>
      </c>
      <c r="BJ16" s="382" t="n">
        <v>0</v>
      </c>
    </row>
    <row r="17" ht="72" customHeight="1">
      <c r="A17" s="381" t="inlineStr">
        <is>
          <t>EF-ES-1-1-3</t>
        </is>
      </c>
      <c r="B17" s="381" t="inlineStr">
        <is>
          <t>Groupe Homogène de Tarifs</t>
        </is>
      </c>
      <c r="C17" s="382" t="n">
        <v>45.93170445042</v>
      </c>
      <c r="D17" s="383" t="n">
        <v>54.81769433</v>
      </c>
      <c r="E17" s="383" t="n">
        <v>57.18818929</v>
      </c>
      <c r="F17" s="382" t="n">
        <v>1420.9940551125</v>
      </c>
      <c r="G17" s="383" t="n">
        <v>1558.38307328</v>
      </c>
      <c r="H17" s="383" t="n">
        <v>1621.98003816</v>
      </c>
      <c r="I17" s="382" t="n">
        <v>30.762169975785</v>
      </c>
      <c r="J17" s="383" t="n">
        <v>37.16041837</v>
      </c>
      <c r="K17" s="383" t="n">
        <v>38.03345533</v>
      </c>
      <c r="L17" s="382" t="n">
        <v>717.7021851657501</v>
      </c>
      <c r="M17" s="383" t="n">
        <v>814.96947741</v>
      </c>
      <c r="N17" s="383" t="n">
        <v>858.69679273</v>
      </c>
      <c r="O17" s="382" t="n">
        <v>15.169534474635</v>
      </c>
      <c r="P17" s="383" t="n">
        <v>17.65727596</v>
      </c>
      <c r="Q17" s="383" t="n">
        <v>19.15473395</v>
      </c>
      <c r="R17" s="382" t="n">
        <v>703.29186994677</v>
      </c>
      <c r="S17" s="383" t="n">
        <v>743.41359587</v>
      </c>
      <c r="T17" s="383" t="n">
        <v>763.28324544</v>
      </c>
      <c r="U17" s="382" t="n">
        <v>0</v>
      </c>
      <c r="V17" s="382" t="n">
        <v>0</v>
      </c>
      <c r="W17" s="382" t="n">
        <v>0</v>
      </c>
      <c r="X17" s="382" t="n">
        <v>102.03854635253</v>
      </c>
      <c r="Y17" s="382" t="n">
        <v>104.11311879013</v>
      </c>
      <c r="Z17" s="382" t="n">
        <v>106.25934876403</v>
      </c>
      <c r="AA17" s="382" t="n">
        <v>6.7841371101123</v>
      </c>
      <c r="AB17" s="382" t="n">
        <v>8.143566384615999</v>
      </c>
      <c r="AC17" s="382" t="n">
        <v>7.6217967512</v>
      </c>
      <c r="AD17" s="382" t="n">
        <v>223.71846422763</v>
      </c>
      <c r="AE17" s="382" t="n">
        <v>247.57037353155</v>
      </c>
      <c r="AF17" s="382" t="n">
        <v>257.45508359126</v>
      </c>
      <c r="AG17" s="382" t="n">
        <v>8.385397364522399</v>
      </c>
      <c r="AH17" s="382" t="n">
        <v>9.5137095768274</v>
      </c>
      <c r="AI17" s="382" t="n">
        <v>0</v>
      </c>
      <c r="AJ17" s="382" t="n">
        <v>377.53485936661</v>
      </c>
      <c r="AK17" s="382" t="n">
        <v>391.73010354416</v>
      </c>
      <c r="AL17" s="382" t="n">
        <v>0</v>
      </c>
      <c r="AM17" s="382" t="n">
        <v>0</v>
      </c>
      <c r="AN17" s="382" t="n">
        <v>0</v>
      </c>
      <c r="AO17" s="382" t="n">
        <v>0</v>
      </c>
      <c r="AP17" s="382" t="n">
        <v>0</v>
      </c>
      <c r="AQ17" s="382" t="n">
        <v>0</v>
      </c>
      <c r="AR17" s="382" t="n">
        <v>0</v>
      </c>
      <c r="AS17" s="382" t="n">
        <v>0</v>
      </c>
      <c r="AT17" s="382" t="n">
        <v>0</v>
      </c>
      <c r="AU17" s="382" t="n">
        <v>0</v>
      </c>
      <c r="AV17" s="382" t="n">
        <v>0</v>
      </c>
      <c r="AW17" s="382" t="n">
        <v>0</v>
      </c>
      <c r="AX17" s="382" t="n">
        <v>0</v>
      </c>
      <c r="AY17" s="382" t="n">
        <v>0</v>
      </c>
      <c r="AZ17" s="382" t="n">
        <v>0</v>
      </c>
      <c r="BA17" s="382" t="n">
        <v>0</v>
      </c>
      <c r="BB17" s="382" t="n">
        <v>0</v>
      </c>
      <c r="BC17" s="382" t="n">
        <v>0</v>
      </c>
      <c r="BD17" s="382" t="n">
        <v>0</v>
      </c>
      <c r="BE17" s="382" t="n">
        <v>0</v>
      </c>
      <c r="BF17" s="382" t="n">
        <v>0</v>
      </c>
      <c r="BG17" s="382" t="n">
        <v>0</v>
      </c>
      <c r="BH17" s="382" t="n">
        <v>0</v>
      </c>
      <c r="BI17" s="382" t="n">
        <v>0</v>
      </c>
      <c r="BJ17" s="382" t="n">
        <v>0</v>
      </c>
    </row>
    <row r="18" ht="132" customHeight="1">
      <c r="A18" s="381" t="inlineStr">
        <is>
          <t>EF-ES-1-1-4</t>
        </is>
      </c>
      <c r="B18" s="381" t="inlineStr">
        <is>
          <t>Médicaments et dispositifs médicaux implantables en sus</t>
        </is>
      </c>
      <c r="C18" s="382" t="n">
        <v>275.29897793407</v>
      </c>
      <c r="D18" s="383" t="n">
        <v>331.34427813</v>
      </c>
      <c r="E18" s="383" t="n">
        <v>381.57456307</v>
      </c>
      <c r="F18" s="382" t="n">
        <v>6712.9218251885</v>
      </c>
      <c r="G18" s="383" t="n">
        <v>7909.92171118</v>
      </c>
      <c r="H18" s="383" t="n">
        <v>9047.88677336</v>
      </c>
      <c r="I18" s="382" t="n">
        <v>54.82089181</v>
      </c>
      <c r="J18" s="383" t="n">
        <v>63.69767348</v>
      </c>
      <c r="K18" s="383" t="n">
        <v>68.79361470000001</v>
      </c>
      <c r="L18" s="382" t="n">
        <v>1611.09519702</v>
      </c>
      <c r="M18" s="383" t="n">
        <v>1832.84247728</v>
      </c>
      <c r="N18" s="383" t="n">
        <v>1995.99153378</v>
      </c>
      <c r="O18" s="382" t="n">
        <v>220.47808612407</v>
      </c>
      <c r="P18" s="383" t="n">
        <v>267.64660465</v>
      </c>
      <c r="Q18" s="383" t="n">
        <v>312.78094837</v>
      </c>
      <c r="R18" s="382" t="n">
        <v>5101.8266281685</v>
      </c>
      <c r="S18" s="383" t="n">
        <v>6077.0792339</v>
      </c>
      <c r="T18" s="383" t="n">
        <v>7051.89523958</v>
      </c>
      <c r="U18" s="382" t="n">
        <v>96.826682173084</v>
      </c>
      <c r="V18" s="382" t="n">
        <v>115.10164031</v>
      </c>
      <c r="W18" s="382" t="n">
        <v>135.0799842</v>
      </c>
      <c r="X18" s="382" t="n">
        <v>2494.2232472923</v>
      </c>
      <c r="Y18" s="382" t="n">
        <v>2923.87138812</v>
      </c>
      <c r="Z18" s="382" t="n">
        <v>3370.92313727</v>
      </c>
      <c r="AA18" s="382" t="n">
        <v>103.75026921246</v>
      </c>
      <c r="AB18" s="382" t="n">
        <v>126.98258725</v>
      </c>
      <c r="AC18" s="382" t="n">
        <v>145.98502403</v>
      </c>
      <c r="AD18" s="382" t="n">
        <v>1731.0988381622</v>
      </c>
      <c r="AE18" s="382" t="n">
        <v>2079.16355419</v>
      </c>
      <c r="AF18" s="382" t="n">
        <v>2382.41894022</v>
      </c>
      <c r="AG18" s="382" t="n">
        <v>19.901134738519</v>
      </c>
      <c r="AH18" s="382" t="n">
        <v>25.56237709</v>
      </c>
      <c r="AI18" s="382" t="n">
        <v>0</v>
      </c>
      <c r="AJ18" s="382" t="n">
        <v>876.50454271399</v>
      </c>
      <c r="AK18" s="382" t="n">
        <v>1074.04429159</v>
      </c>
      <c r="AL18" s="382" t="n">
        <v>0</v>
      </c>
      <c r="AM18" s="382" t="n">
        <v>0</v>
      </c>
      <c r="AN18" s="382" t="n">
        <v>0</v>
      </c>
      <c r="AO18" s="382" t="n">
        <v>0</v>
      </c>
      <c r="AP18" s="382" t="n">
        <v>0</v>
      </c>
      <c r="AQ18" s="382" t="n">
        <v>0</v>
      </c>
      <c r="AR18" s="382" t="n">
        <v>0</v>
      </c>
      <c r="AS18" s="382" t="n">
        <v>0</v>
      </c>
      <c r="AT18" s="382" t="n">
        <v>0</v>
      </c>
      <c r="AU18" s="382" t="n">
        <v>0</v>
      </c>
      <c r="AV18" s="382" t="n">
        <v>0</v>
      </c>
      <c r="AW18" s="382" t="n">
        <v>0</v>
      </c>
      <c r="AX18" s="382" t="n">
        <v>0</v>
      </c>
      <c r="AY18" s="382" t="n">
        <v>0</v>
      </c>
      <c r="AZ18" s="382" t="n">
        <v>0</v>
      </c>
      <c r="BA18" s="382" t="n">
        <v>0</v>
      </c>
      <c r="BB18" s="382" t="n">
        <v>0</v>
      </c>
      <c r="BC18" s="382" t="n">
        <v>0</v>
      </c>
      <c r="BD18" s="382" t="n">
        <v>0</v>
      </c>
      <c r="BE18" s="382" t="n">
        <v>0</v>
      </c>
      <c r="BF18" s="382" t="n">
        <v>0</v>
      </c>
      <c r="BG18" s="382" t="n">
        <v>0</v>
      </c>
      <c r="BH18" s="382" t="n">
        <v>0</v>
      </c>
      <c r="BI18" s="382" t="n">
        <v>0</v>
      </c>
      <c r="BJ18" s="382" t="n">
        <v>0</v>
      </c>
    </row>
    <row r="19" ht="36" customHeight="1">
      <c r="A19" s="381" t="inlineStr">
        <is>
          <t>EF-ES-1-1-4-1</t>
        </is>
      </c>
      <c r="B19" s="381" t="inlineStr">
        <is>
          <t>Médicaments</t>
        </is>
      </c>
      <c r="C19" s="382" t="n">
        <v>197.42364749957</v>
      </c>
      <c r="D19" s="383" t="n">
        <v>239.97847082</v>
      </c>
      <c r="E19" s="383" t="n">
        <v>283.99799884</v>
      </c>
      <c r="F19" s="382" t="n">
        <v>4876.1105513239</v>
      </c>
      <c r="G19" s="383" t="n">
        <v>5808.0914142</v>
      </c>
      <c r="H19" s="383" t="n">
        <v>6819.68733411</v>
      </c>
      <c r="I19" s="382" t="n">
        <v>24.38549011</v>
      </c>
      <c r="J19" s="383" t="n">
        <v>27.61660409</v>
      </c>
      <c r="K19" s="383" t="n">
        <v>30.11146183</v>
      </c>
      <c r="L19" s="382" t="n">
        <v>771.12180732</v>
      </c>
      <c r="M19" s="383" t="n">
        <v>896.0184891599999</v>
      </c>
      <c r="N19" s="383" t="n">
        <v>1003.81611101</v>
      </c>
      <c r="O19" s="382" t="n">
        <v>173.03815738957</v>
      </c>
      <c r="P19" s="383" t="n">
        <v>212.36186673</v>
      </c>
      <c r="Q19" s="383" t="n">
        <v>253.88653701</v>
      </c>
      <c r="R19" s="382" t="n">
        <v>4104.9887440039</v>
      </c>
      <c r="S19" s="383" t="n">
        <v>4912.07292504</v>
      </c>
      <c r="T19" s="383" t="n">
        <v>5815.8712231</v>
      </c>
      <c r="U19" s="382" t="n">
        <v>70.235687216584</v>
      </c>
      <c r="V19" s="382" t="n">
        <v>84.21112728</v>
      </c>
      <c r="W19" s="382" t="n">
        <v>100.73528656</v>
      </c>
      <c r="X19" s="382" t="n">
        <v>1932.1489370754</v>
      </c>
      <c r="Y19" s="382" t="n">
        <v>2255.73027758</v>
      </c>
      <c r="Z19" s="382" t="n">
        <v>2659.01057864</v>
      </c>
      <c r="AA19" s="382" t="n">
        <v>83.239026356964</v>
      </c>
      <c r="AB19" s="382" t="n">
        <v>103.07526256</v>
      </c>
      <c r="AC19" s="382" t="n">
        <v>121.90739169</v>
      </c>
      <c r="AD19" s="382" t="n">
        <v>1413.599251593</v>
      </c>
      <c r="AE19" s="382" t="n">
        <v>1722.21135906</v>
      </c>
      <c r="AF19" s="382" t="n">
        <v>2008.47387026</v>
      </c>
      <c r="AG19" s="382" t="n">
        <v>19.563443816019</v>
      </c>
      <c r="AH19" s="382" t="n">
        <v>25.07547689</v>
      </c>
      <c r="AI19" s="382" t="n">
        <v>0</v>
      </c>
      <c r="AJ19" s="382" t="n">
        <v>759.2405553354899</v>
      </c>
      <c r="AK19" s="382" t="n">
        <v>934.1312884</v>
      </c>
      <c r="AL19" s="382" t="n">
        <v>0</v>
      </c>
      <c r="AM19" s="382" t="n">
        <v>0</v>
      </c>
      <c r="AN19" s="382" t="n">
        <v>0</v>
      </c>
      <c r="AO19" s="382" t="n">
        <v>0</v>
      </c>
      <c r="AP19" s="382" t="n">
        <v>0</v>
      </c>
      <c r="AQ19" s="382" t="n">
        <v>0</v>
      </c>
      <c r="AR19" s="382" t="n">
        <v>0</v>
      </c>
      <c r="AS19" s="382" t="n">
        <v>0</v>
      </c>
      <c r="AT19" s="382" t="n">
        <v>0</v>
      </c>
      <c r="AU19" s="382" t="n">
        <v>0</v>
      </c>
      <c r="AV19" s="382" t="n">
        <v>0</v>
      </c>
      <c r="AW19" s="382" t="n">
        <v>0</v>
      </c>
      <c r="AX19" s="382" t="n">
        <v>0</v>
      </c>
      <c r="AY19" s="382" t="n">
        <v>0</v>
      </c>
      <c r="AZ19" s="382" t="n">
        <v>0</v>
      </c>
      <c r="BA19" s="382" t="n">
        <v>0</v>
      </c>
      <c r="BB19" s="382" t="n">
        <v>0</v>
      </c>
      <c r="BC19" s="382" t="n">
        <v>0</v>
      </c>
      <c r="BD19" s="382" t="n">
        <v>0</v>
      </c>
      <c r="BE19" s="382" t="n">
        <v>0</v>
      </c>
      <c r="BF19" s="382" t="n">
        <v>0</v>
      </c>
      <c r="BG19" s="382" t="n">
        <v>0</v>
      </c>
      <c r="BH19" s="382" t="n">
        <v>0</v>
      </c>
      <c r="BI19" s="382" t="n">
        <v>0</v>
      </c>
      <c r="BJ19" s="382" t="n">
        <v>0</v>
      </c>
    </row>
    <row r="20" ht="96" customHeight="1">
      <c r="A20" s="381" t="inlineStr">
        <is>
          <t>EF-ES-1-1-4-2</t>
        </is>
      </c>
      <c r="B20" s="381" t="inlineStr">
        <is>
          <t>dispositifs médicaux implantables en sus</t>
        </is>
      </c>
      <c r="C20" s="382" t="n">
        <v>77.8753304345</v>
      </c>
      <c r="D20" s="383" t="n">
        <v>91.36580730999999</v>
      </c>
      <c r="E20" s="383" t="n">
        <v>97.57656423</v>
      </c>
      <c r="F20" s="382" t="n">
        <v>1836.8112738646</v>
      </c>
      <c r="G20" s="383" t="n">
        <v>2101.83029698</v>
      </c>
      <c r="H20" s="383" t="n">
        <v>2228.19943925</v>
      </c>
      <c r="I20" s="382" t="n">
        <v>30.4354017</v>
      </c>
      <c r="J20" s="383" t="n">
        <v>36.08106939</v>
      </c>
      <c r="K20" s="383" t="n">
        <v>38.68215287</v>
      </c>
      <c r="L20" s="382" t="n">
        <v>839.9733897</v>
      </c>
      <c r="M20" s="383" t="n">
        <v>936.82398812</v>
      </c>
      <c r="N20" s="383" t="n">
        <v>992.17542277</v>
      </c>
      <c r="O20" s="382" t="n">
        <v>47.4399287345</v>
      </c>
      <c r="P20" s="383" t="n">
        <v>55.28473792</v>
      </c>
      <c r="Q20" s="383" t="n">
        <v>58.89441136</v>
      </c>
      <c r="R20" s="382" t="n">
        <v>996.8378841646</v>
      </c>
      <c r="S20" s="383" t="n">
        <v>1165.00630886</v>
      </c>
      <c r="T20" s="383" t="n">
        <v>1236.02401648</v>
      </c>
      <c r="U20" s="382" t="n">
        <v>26.5909949565</v>
      </c>
      <c r="V20" s="382" t="n">
        <v>30.89051303</v>
      </c>
      <c r="W20" s="382" t="n">
        <v>34.34469764</v>
      </c>
      <c r="X20" s="382" t="n">
        <v>562.0743102169</v>
      </c>
      <c r="Y20" s="382" t="n">
        <v>668.14111054</v>
      </c>
      <c r="Z20" s="382" t="n">
        <v>711.91255863</v>
      </c>
      <c r="AA20" s="382" t="n">
        <v>20.5112428555</v>
      </c>
      <c r="AB20" s="382" t="n">
        <v>23.90732469</v>
      </c>
      <c r="AC20" s="382" t="n">
        <v>24.07763234</v>
      </c>
      <c r="AD20" s="382" t="n">
        <v>317.4995865692</v>
      </c>
      <c r="AE20" s="382" t="n">
        <v>356.95219513</v>
      </c>
      <c r="AF20" s="382" t="n">
        <v>373.94506996</v>
      </c>
      <c r="AG20" s="382" t="n">
        <v>0.3376909225</v>
      </c>
      <c r="AH20" s="382" t="n">
        <v>0.4869002</v>
      </c>
      <c r="AI20" s="382" t="n">
        <v>0</v>
      </c>
      <c r="AJ20" s="382" t="n">
        <v>117.2639873785</v>
      </c>
      <c r="AK20" s="382" t="n">
        <v>139.91300319</v>
      </c>
      <c r="AL20" s="382" t="n">
        <v>0</v>
      </c>
      <c r="AM20" s="382" t="n">
        <v>0</v>
      </c>
      <c r="AN20" s="382" t="n">
        <v>0</v>
      </c>
      <c r="AO20" s="382" t="n">
        <v>0</v>
      </c>
      <c r="AP20" s="382" t="n">
        <v>0</v>
      </c>
      <c r="AQ20" s="382" t="n">
        <v>0</v>
      </c>
      <c r="AR20" s="382" t="n">
        <v>0</v>
      </c>
      <c r="AS20" s="382" t="n">
        <v>0</v>
      </c>
      <c r="AT20" s="382" t="n">
        <v>0</v>
      </c>
      <c r="AU20" s="382" t="n">
        <v>0</v>
      </c>
      <c r="AV20" s="382" t="n">
        <v>0</v>
      </c>
      <c r="AW20" s="382" t="n">
        <v>0</v>
      </c>
      <c r="AX20" s="382" t="n">
        <v>0</v>
      </c>
      <c r="AY20" s="382" t="n">
        <v>0</v>
      </c>
      <c r="AZ20" s="382" t="n">
        <v>0</v>
      </c>
      <c r="BA20" s="382" t="n">
        <v>0</v>
      </c>
      <c r="BB20" s="382" t="n">
        <v>0</v>
      </c>
      <c r="BC20" s="382" t="n">
        <v>0</v>
      </c>
      <c r="BD20" s="382" t="n">
        <v>0</v>
      </c>
      <c r="BE20" s="382" t="n">
        <v>0</v>
      </c>
      <c r="BF20" s="382" t="n">
        <v>0</v>
      </c>
      <c r="BG20" s="382" t="n">
        <v>0</v>
      </c>
      <c r="BH20" s="382" t="n">
        <v>0</v>
      </c>
      <c r="BI20" s="382" t="n">
        <v>0</v>
      </c>
      <c r="BJ20" s="382" t="n">
        <v>0</v>
      </c>
    </row>
    <row r="21" ht="48" customHeight="1">
      <c r="A21" s="381" t="inlineStr">
        <is>
          <t>EF-ES-1-1-5</t>
        </is>
      </c>
      <c r="B21" s="381" t="inlineStr">
        <is>
          <t>Forfaits annuels</t>
        </is>
      </c>
      <c r="C21" s="382" t="n">
        <v>74.288684</v>
      </c>
      <c r="D21" s="383" t="n">
        <v>160.45754</v>
      </c>
      <c r="E21" s="383" t="n">
        <v>181.918428</v>
      </c>
      <c r="F21" s="382" t="n">
        <v>1770.67813772</v>
      </c>
      <c r="G21" s="383" t="n">
        <v>3163.17009807</v>
      </c>
      <c r="H21" s="383" t="n">
        <v>3667.40467752</v>
      </c>
      <c r="I21" s="382" t="n">
        <v>3.495994</v>
      </c>
      <c r="J21" s="383" t="n">
        <v>4.581901</v>
      </c>
      <c r="K21" s="383" t="n">
        <v>5.797757</v>
      </c>
      <c r="L21" s="382" t="n">
        <v>197.80059512</v>
      </c>
      <c r="M21" s="383" t="n">
        <v>235.30923535</v>
      </c>
      <c r="N21" s="383" t="n">
        <v>279.83509527</v>
      </c>
      <c r="O21" s="382" t="n">
        <v>70.79268999999999</v>
      </c>
      <c r="P21" s="383" t="n">
        <v>155.875639</v>
      </c>
      <c r="Q21" s="383" t="n">
        <v>176.120671</v>
      </c>
      <c r="R21" s="382" t="n">
        <v>1572.8775426</v>
      </c>
      <c r="S21" s="383" t="n">
        <v>2927.86086272</v>
      </c>
      <c r="T21" s="383" t="n">
        <v>3387.56958225</v>
      </c>
      <c r="U21" s="382" t="n">
        <v>15.587969</v>
      </c>
      <c r="V21" s="382" t="n">
        <v>36.272905</v>
      </c>
      <c r="W21" s="382" t="n">
        <v>41.246204</v>
      </c>
      <c r="X21" s="382" t="n">
        <v>496.02484611</v>
      </c>
      <c r="Y21" s="382" t="n">
        <v>939.50906711</v>
      </c>
      <c r="Z21" s="382" t="n">
        <v>1104.62035966</v>
      </c>
      <c r="AA21" s="382" t="n">
        <v>52.596931</v>
      </c>
      <c r="AB21" s="382" t="n">
        <v>115.432959</v>
      </c>
      <c r="AC21" s="382" t="n">
        <v>130.194876</v>
      </c>
      <c r="AD21" s="382" t="n">
        <v>955.30708559</v>
      </c>
      <c r="AE21" s="382" t="n">
        <v>1853.68465857</v>
      </c>
      <c r="AF21" s="382" t="n">
        <v>2116.57400393</v>
      </c>
      <c r="AG21" s="382" t="n">
        <v>2.60779</v>
      </c>
      <c r="AH21" s="382" t="n">
        <v>4.169775</v>
      </c>
      <c r="AI21" s="382" t="n">
        <v>4.679591</v>
      </c>
      <c r="AJ21" s="382" t="n">
        <v>106.0485319</v>
      </c>
      <c r="AK21" s="382" t="n">
        <v>134.66713704</v>
      </c>
      <c r="AL21" s="382" t="n">
        <v>166.37521866</v>
      </c>
      <c r="AM21" s="382" t="n">
        <v>0</v>
      </c>
      <c r="AN21" s="382" t="n">
        <v>0</v>
      </c>
      <c r="AO21" s="382" t="n">
        <v>0</v>
      </c>
      <c r="AP21" s="382" t="n">
        <v>0</v>
      </c>
      <c r="AQ21" s="382" t="n">
        <v>0</v>
      </c>
      <c r="AR21" s="382" t="n">
        <v>0</v>
      </c>
      <c r="AS21" s="382" t="n">
        <v>0</v>
      </c>
      <c r="AT21" s="382" t="n">
        <v>0</v>
      </c>
      <c r="AU21" s="382" t="n">
        <v>0</v>
      </c>
      <c r="AV21" s="382" t="n">
        <v>0</v>
      </c>
      <c r="AW21" s="382" t="n">
        <v>0</v>
      </c>
      <c r="AX21" s="382" t="n">
        <v>0</v>
      </c>
      <c r="AY21" s="382" t="n">
        <v>0</v>
      </c>
      <c r="AZ21" s="382" t="n">
        <v>0</v>
      </c>
      <c r="BA21" s="382" t="n">
        <v>0</v>
      </c>
      <c r="BB21" s="382" t="n">
        <v>0</v>
      </c>
      <c r="BC21" s="382" t="n">
        <v>0</v>
      </c>
      <c r="BD21" s="382" t="n">
        <v>0</v>
      </c>
      <c r="BE21" s="382" t="n">
        <v>0</v>
      </c>
      <c r="BF21" s="382" t="n">
        <v>0</v>
      </c>
      <c r="BG21" s="382" t="n">
        <v>0</v>
      </c>
      <c r="BH21" s="382" t="n">
        <v>0</v>
      </c>
      <c r="BI21" s="382" t="n">
        <v>0</v>
      </c>
      <c r="BJ21" s="382" t="n">
        <v>0</v>
      </c>
    </row>
    <row r="22" ht="168" customHeight="1">
      <c r="A22" s="381" t="inlineStr">
        <is>
          <t>EF-ES-1-1-5-1</t>
        </is>
      </c>
      <c r="B22" s="381" t="inlineStr">
        <is>
          <t>dont Incitation financière à l'amélioration de la qualité (IFAQ)</t>
        </is>
      </c>
      <c r="C22" s="382" t="n">
        <v>13.888698</v>
      </c>
      <c r="D22" s="383" t="n">
        <v>15.422283</v>
      </c>
      <c r="E22" s="383" t="n">
        <v>20.194215</v>
      </c>
      <c r="F22" s="382" t="n">
        <v>338.27187588</v>
      </c>
      <c r="G22" s="383" t="n">
        <v>376.47939194</v>
      </c>
      <c r="H22" s="383" t="n">
        <v>486.95492227</v>
      </c>
      <c r="I22" s="382" t="n">
        <v>2.706363</v>
      </c>
      <c r="J22" s="383" t="n">
        <v>3.042123</v>
      </c>
      <c r="K22" s="383" t="n">
        <v>3.239566</v>
      </c>
      <c r="L22" s="382" t="n">
        <v>92.36082512</v>
      </c>
      <c r="M22" s="383" t="n">
        <v>103.75985719</v>
      </c>
      <c r="N22" s="383" t="n">
        <v>110.41228839</v>
      </c>
      <c r="O22" s="382" t="n">
        <v>11.182335</v>
      </c>
      <c r="P22" s="383" t="n">
        <v>12.38016</v>
      </c>
      <c r="Q22" s="383" t="n">
        <v>16.954649</v>
      </c>
      <c r="R22" s="382" t="n">
        <v>245.91105076</v>
      </c>
      <c r="S22" s="383" t="n">
        <v>272.71953475</v>
      </c>
      <c r="T22" s="383" t="n">
        <v>376.54263388</v>
      </c>
      <c r="U22" s="382" t="n">
        <v>4.097831</v>
      </c>
      <c r="V22" s="382" t="n">
        <v>4.510056</v>
      </c>
      <c r="W22" s="382" t="n">
        <v>5.916339</v>
      </c>
      <c r="X22" s="382" t="n">
        <v>96.75155587</v>
      </c>
      <c r="Y22" s="382" t="n">
        <v>108.40557756</v>
      </c>
      <c r="Z22" s="382" t="n">
        <v>145.89849574</v>
      </c>
      <c r="AA22" s="382" t="n">
        <v>6.399759</v>
      </c>
      <c r="AB22" s="382" t="n">
        <v>7.112662</v>
      </c>
      <c r="AC22" s="382" t="n">
        <v>10.089612</v>
      </c>
      <c r="AD22" s="382" t="n">
        <v>113.82234599</v>
      </c>
      <c r="AE22" s="382" t="n">
        <v>124.10283748</v>
      </c>
      <c r="AF22" s="382" t="n">
        <v>176.57093748</v>
      </c>
      <c r="AG22" s="382" t="n">
        <v>0.684745</v>
      </c>
      <c r="AH22" s="382" t="n">
        <v>0.7574419999999999</v>
      </c>
      <c r="AI22" s="382" t="n">
        <v>0.948698</v>
      </c>
      <c r="AJ22" s="382" t="n">
        <v>33.3001319</v>
      </c>
      <c r="AK22" s="382" t="n">
        <v>40.21111971</v>
      </c>
      <c r="AL22" s="382" t="n">
        <v>54.07320066</v>
      </c>
      <c r="AM22" s="382" t="n">
        <v>0</v>
      </c>
      <c r="AN22" s="382" t="n">
        <v>0</v>
      </c>
      <c r="AO22" s="382" t="n">
        <v>0</v>
      </c>
      <c r="AP22" s="382" t="n">
        <v>0</v>
      </c>
      <c r="AQ22" s="382" t="n">
        <v>0</v>
      </c>
      <c r="AR22" s="382" t="n">
        <v>0</v>
      </c>
      <c r="AS22" s="382" t="n">
        <v>0</v>
      </c>
      <c r="AT22" s="382" t="n">
        <v>0</v>
      </c>
      <c r="AU22" s="382" t="n">
        <v>0</v>
      </c>
      <c r="AV22" s="382" t="n">
        <v>0</v>
      </c>
      <c r="AW22" s="382" t="n">
        <v>0</v>
      </c>
      <c r="AX22" s="382" t="n">
        <v>0</v>
      </c>
      <c r="AY22" s="382" t="n">
        <v>0</v>
      </c>
      <c r="AZ22" s="382" t="n">
        <v>0</v>
      </c>
      <c r="BA22" s="382" t="n">
        <v>0</v>
      </c>
      <c r="BB22" s="382" t="n">
        <v>0</v>
      </c>
      <c r="BC22" s="382" t="n">
        <v>0</v>
      </c>
      <c r="BD22" s="382" t="n">
        <v>0</v>
      </c>
      <c r="BE22" s="382" t="n">
        <v>0</v>
      </c>
      <c r="BF22" s="382" t="n">
        <v>0</v>
      </c>
      <c r="BG22" s="382" t="n">
        <v>0</v>
      </c>
      <c r="BH22" s="382" t="n">
        <v>0</v>
      </c>
      <c r="BI22" s="382" t="n">
        <v>0</v>
      </c>
      <c r="BJ22" s="382" t="n">
        <v>0</v>
      </c>
    </row>
    <row r="23" ht="156" customHeight="1">
      <c r="A23" s="381" t="inlineStr">
        <is>
          <t>EF-ES-1-1-6</t>
        </is>
      </c>
      <c r="B23" s="381" t="inlineStr">
        <is>
          <t>Mission d'intérêt général et d'aide à la contractualisation MCO</t>
        </is>
      </c>
      <c r="C23" s="382" t="n">
        <v>664.09498389</v>
      </c>
      <c r="D23" s="383" t="n">
        <v>581.42352668</v>
      </c>
      <c r="E23" s="383" t="n">
        <v>596.5178008399999</v>
      </c>
      <c r="F23" s="382" t="n">
        <v>14983.07374207</v>
      </c>
      <c r="G23" s="383" t="n">
        <v>14033.68460912</v>
      </c>
      <c r="H23" s="383" t="n">
        <v>14076.27416013</v>
      </c>
      <c r="I23" s="382" t="n">
        <v>15.538151</v>
      </c>
      <c r="J23" s="383" t="n">
        <v>8.06817</v>
      </c>
      <c r="K23" s="383" t="n">
        <v>14.969721</v>
      </c>
      <c r="L23" s="382" t="n">
        <v>698.0034085999999</v>
      </c>
      <c r="M23" s="383" t="n">
        <v>563.78263237</v>
      </c>
      <c r="N23" s="383" t="n">
        <v>525.53182061</v>
      </c>
      <c r="O23" s="382" t="n">
        <v>547.496117</v>
      </c>
      <c r="P23" s="383" t="n">
        <v>481.129609</v>
      </c>
      <c r="Q23" s="383" t="n">
        <v>478.854633</v>
      </c>
      <c r="R23" s="382" t="n">
        <v>12096.93304647</v>
      </c>
      <c r="S23" s="383" t="n">
        <v>11425.55751562</v>
      </c>
      <c r="T23" s="383" t="n">
        <v>11100.38709966</v>
      </c>
      <c r="U23" s="382" t="n">
        <v>267.701794</v>
      </c>
      <c r="V23" s="382" t="n">
        <v>246.456074</v>
      </c>
      <c r="W23" s="382" t="n">
        <v>253.294323</v>
      </c>
      <c r="X23" s="382" t="n">
        <v>6560.31795127</v>
      </c>
      <c r="Y23" s="382" t="n">
        <v>6464.91465678</v>
      </c>
      <c r="Z23" s="382" t="n">
        <v>6368.2760522</v>
      </c>
      <c r="AA23" s="382" t="n">
        <v>260.262601</v>
      </c>
      <c r="AB23" s="382" t="n">
        <v>216.115329</v>
      </c>
      <c r="AC23" s="382" t="n">
        <v>201.610859</v>
      </c>
      <c r="AD23" s="382" t="n">
        <v>4587.77187954</v>
      </c>
      <c r="AE23" s="382" t="n">
        <v>4079.24733685</v>
      </c>
      <c r="AF23" s="382" t="n">
        <v>3855.37566465</v>
      </c>
      <c r="AG23" s="382" t="n">
        <v>19.531722</v>
      </c>
      <c r="AH23" s="382" t="n">
        <v>18.558206</v>
      </c>
      <c r="AI23" s="382" t="n">
        <v>23.949451</v>
      </c>
      <c r="AJ23" s="382" t="n">
        <v>912.14975466</v>
      </c>
      <c r="AK23" s="382" t="n">
        <v>881.39552199</v>
      </c>
      <c r="AL23" s="382" t="n">
        <v>876.73538281</v>
      </c>
      <c r="AM23" s="382" t="n">
        <v>0.00028</v>
      </c>
      <c r="AN23" s="382" t="n">
        <v>0.00029</v>
      </c>
      <c r="AO23" s="382" t="n">
        <v>0.000373</v>
      </c>
      <c r="AP23" s="382" t="n">
        <v>0.00428</v>
      </c>
      <c r="AQ23" s="382" t="n">
        <v>0.00458</v>
      </c>
      <c r="AR23" s="382" t="n">
        <v>0.006187</v>
      </c>
      <c r="AS23" s="382" t="n">
        <v>0</v>
      </c>
      <c r="AT23" s="382" t="n">
        <v>0</v>
      </c>
      <c r="AU23" s="382" t="n">
        <v>0</v>
      </c>
      <c r="AV23" s="382" t="n">
        <v>0</v>
      </c>
      <c r="AW23" s="382" t="n">
        <v>0</v>
      </c>
      <c r="AX23" s="382" t="n">
        <v>0</v>
      </c>
      <c r="AY23" s="382" t="n">
        <v>0</v>
      </c>
      <c r="AZ23" s="382" t="n">
        <v>0</v>
      </c>
      <c r="BA23" s="382" t="n">
        <v>0</v>
      </c>
      <c r="BB23" s="382" t="n">
        <v>0</v>
      </c>
      <c r="BC23" s="382" t="n">
        <v>0</v>
      </c>
      <c r="BD23" s="382" t="n">
        <v>0</v>
      </c>
      <c r="BE23" s="382" t="n">
        <v>0</v>
      </c>
      <c r="BF23" s="382" t="n">
        <v>0</v>
      </c>
      <c r="BG23" s="382" t="n">
        <v>0</v>
      </c>
      <c r="BH23" s="382" t="n">
        <v>0</v>
      </c>
      <c r="BI23" s="382" t="n">
        <v>0</v>
      </c>
      <c r="BJ23" s="382" t="n">
        <v>0</v>
      </c>
    </row>
    <row r="24" ht="72" customHeight="1">
      <c r="A24" s="381" t="inlineStr">
        <is>
          <t>EF-ES-1-1-6-1</t>
        </is>
      </c>
      <c r="B24" s="381" t="inlineStr">
        <is>
          <t>Mission d'intérêt général</t>
        </is>
      </c>
      <c r="C24" s="382" t="n">
        <v>288.44768847</v>
      </c>
      <c r="D24" s="383" t="n">
        <v>251.80012013</v>
      </c>
      <c r="E24" s="383" t="n">
        <v>265.97090184</v>
      </c>
      <c r="F24" s="382" t="n">
        <v>6820.0981489</v>
      </c>
      <c r="G24" s="383" t="n">
        <v>6317.62036926</v>
      </c>
      <c r="H24" s="383" t="n">
        <v>6761.27841985</v>
      </c>
      <c r="I24" s="382" t="n">
        <v>0.414517</v>
      </c>
      <c r="J24" s="383" t="n">
        <v>0.517142</v>
      </c>
      <c r="K24" s="383" t="n">
        <v>0.632677</v>
      </c>
      <c r="L24" s="382" t="n">
        <v>64.36440192000001</v>
      </c>
      <c r="M24" s="383" t="n">
        <v>75.30597272999999</v>
      </c>
      <c r="N24" s="383" t="n">
        <v>67.75694658</v>
      </c>
      <c r="O24" s="382" t="n">
        <v>225.356081</v>
      </c>
      <c r="P24" s="383" t="n">
        <v>190.352757</v>
      </c>
      <c r="Q24" s="383" t="n">
        <v>193.157617</v>
      </c>
      <c r="R24" s="382" t="n">
        <v>5415.23070476</v>
      </c>
      <c r="S24" s="383" t="n">
        <v>4954.43322517</v>
      </c>
      <c r="T24" s="383" t="n">
        <v>4978.57985726</v>
      </c>
      <c r="U24" s="382" t="n">
        <v>146.661626</v>
      </c>
      <c r="V24" s="382" t="n">
        <v>147.491558</v>
      </c>
      <c r="W24" s="382" t="n">
        <v>149.891771</v>
      </c>
      <c r="X24" s="382" t="n">
        <v>3677.87236895</v>
      </c>
      <c r="Y24" s="382" t="n">
        <v>3662.42636054</v>
      </c>
      <c r="Z24" s="382" t="n">
        <v>3752.60782306</v>
      </c>
      <c r="AA24" s="382" t="n">
        <v>66.07781900000001</v>
      </c>
      <c r="AB24" s="382" t="n">
        <v>30.089673</v>
      </c>
      <c r="AC24" s="382" t="n">
        <v>28.096539</v>
      </c>
      <c r="AD24" s="382" t="n">
        <v>1350.63008133</v>
      </c>
      <c r="AE24" s="382" t="n">
        <v>889.50316607</v>
      </c>
      <c r="AF24" s="382" t="n">
        <v>799.9079821</v>
      </c>
      <c r="AG24" s="382" t="n">
        <v>12.616636</v>
      </c>
      <c r="AH24" s="382" t="n">
        <v>12.771526</v>
      </c>
      <c r="AI24" s="382" t="n">
        <v>15.169307</v>
      </c>
      <c r="AJ24" s="382" t="n">
        <v>366.67863948</v>
      </c>
      <c r="AK24" s="382" t="n">
        <v>402.50369856</v>
      </c>
      <c r="AL24" s="382" t="n">
        <v>426.0640521</v>
      </c>
      <c r="AM24" s="382" t="n">
        <v>0.00021</v>
      </c>
      <c r="AN24" s="382" t="n">
        <v>0.00019</v>
      </c>
      <c r="AO24" s="382" t="n">
        <v>0.000293</v>
      </c>
      <c r="AP24" s="382" t="n">
        <v>0.00324</v>
      </c>
      <c r="AQ24" s="382" t="n">
        <v>0.0033</v>
      </c>
      <c r="AR24" s="382" t="n">
        <v>0.004927</v>
      </c>
      <c r="AS24" s="382" t="n">
        <v>0</v>
      </c>
      <c r="AT24" s="382" t="n">
        <v>0</v>
      </c>
      <c r="AU24" s="382" t="n">
        <v>0</v>
      </c>
      <c r="AV24" s="382" t="n">
        <v>0</v>
      </c>
      <c r="AW24" s="382" t="n">
        <v>0</v>
      </c>
      <c r="AX24" s="382" t="n">
        <v>0</v>
      </c>
      <c r="AY24" s="382" t="n">
        <v>0</v>
      </c>
      <c r="AZ24" s="382" t="n">
        <v>0</v>
      </c>
      <c r="BA24" s="382" t="n">
        <v>0</v>
      </c>
      <c r="BB24" s="382" t="n">
        <v>0</v>
      </c>
      <c r="BC24" s="382" t="n">
        <v>0</v>
      </c>
      <c r="BD24" s="382" t="n">
        <v>0</v>
      </c>
      <c r="BE24" s="382" t="n">
        <v>0</v>
      </c>
      <c r="BF24" s="382" t="n">
        <v>0</v>
      </c>
      <c r="BG24" s="382" t="n">
        <v>0</v>
      </c>
      <c r="BH24" s="382" t="n">
        <v>0</v>
      </c>
      <c r="BI24" s="382" t="n">
        <v>0</v>
      </c>
      <c r="BJ24" s="382" t="n">
        <v>0</v>
      </c>
    </row>
    <row r="25" ht="108" customHeight="1">
      <c r="A25" s="381" t="inlineStr">
        <is>
          <t>EF-ES-1-1-6-1-1</t>
        </is>
      </c>
      <c r="B25" s="381" t="inlineStr">
        <is>
          <t>Participation aux missions de santé publique</t>
        </is>
      </c>
      <c r="C25" s="382" t="n">
        <v>82.05489900000001</v>
      </c>
      <c r="D25" s="383" t="n">
        <v>30.273581</v>
      </c>
      <c r="E25" s="383" t="n">
        <v>28.753078</v>
      </c>
      <c r="F25" s="382" t="n">
        <v>1530.7226706</v>
      </c>
      <c r="G25" s="383" t="n">
        <v>773.55439964</v>
      </c>
      <c r="H25" s="383" t="n">
        <v>734.9141816600001</v>
      </c>
      <c r="I25" s="382" t="n">
        <v>0.062441</v>
      </c>
      <c r="J25" s="383" t="n">
        <v>0.070077</v>
      </c>
      <c r="K25" s="383" t="n">
        <v>0.09134399999999999</v>
      </c>
      <c r="L25" s="382" t="n">
        <v>16.602134</v>
      </c>
      <c r="M25" s="383" t="n">
        <v>17.1847329</v>
      </c>
      <c r="N25" s="383" t="n">
        <v>17.3843349</v>
      </c>
      <c r="O25" s="382" t="n">
        <v>80.65145800000001</v>
      </c>
      <c r="P25" s="383" t="n">
        <v>28.879784</v>
      </c>
      <c r="Q25" s="383" t="n">
        <v>28.661734</v>
      </c>
      <c r="R25" s="382" t="n">
        <v>1490.61293601</v>
      </c>
      <c r="S25" s="383" t="n">
        <v>732.72072015</v>
      </c>
      <c r="T25" s="383" t="n">
        <v>717.5298467600001</v>
      </c>
      <c r="U25" s="382" t="n">
        <v>30.316582</v>
      </c>
      <c r="V25" s="382" t="n">
        <v>18.557688</v>
      </c>
      <c r="W25" s="382" t="n">
        <v>18.099261</v>
      </c>
      <c r="X25" s="382" t="n">
        <v>638.94539155</v>
      </c>
      <c r="Y25" s="382" t="n">
        <v>401.03969815</v>
      </c>
      <c r="Z25" s="382" t="n">
        <v>377.16007605</v>
      </c>
      <c r="AA25" s="382" t="n">
        <v>48.819376</v>
      </c>
      <c r="AB25" s="382" t="n">
        <v>9.686436</v>
      </c>
      <c r="AC25" s="382" t="n">
        <v>9.898501</v>
      </c>
      <c r="AD25" s="382" t="n">
        <v>807.55400568</v>
      </c>
      <c r="AE25" s="382" t="n">
        <v>293.15320512</v>
      </c>
      <c r="AF25" s="382" t="n">
        <v>302.33987183</v>
      </c>
      <c r="AG25" s="382" t="n">
        <v>1.5155</v>
      </c>
      <c r="AH25" s="382" t="n">
        <v>0.63566</v>
      </c>
      <c r="AI25" s="382" t="n">
        <v>0.663972</v>
      </c>
      <c r="AJ25" s="382" t="n">
        <v>41.38386478</v>
      </c>
      <c r="AK25" s="382" t="n">
        <v>38.52781688</v>
      </c>
      <c r="AL25" s="382" t="n">
        <v>38.02989888</v>
      </c>
      <c r="AM25" s="388" t="n">
        <v>1e-05</v>
      </c>
      <c r="AN25" s="388" t="n">
        <v>1e-05</v>
      </c>
      <c r="AO25" s="382" t="n">
        <v>0</v>
      </c>
      <c r="AP25" s="382" t="n">
        <v>0.00014</v>
      </c>
      <c r="AQ25" s="382" t="n">
        <v>0.00015</v>
      </c>
      <c r="AR25" s="382" t="n">
        <v>0</v>
      </c>
      <c r="AS25" s="382" t="n">
        <v>0</v>
      </c>
      <c r="AT25" s="382" t="n">
        <v>0</v>
      </c>
      <c r="AU25" s="382" t="n">
        <v>0</v>
      </c>
      <c r="AV25" s="382" t="n">
        <v>0</v>
      </c>
      <c r="AW25" s="382" t="n">
        <v>0</v>
      </c>
      <c r="AX25" s="382" t="n">
        <v>0</v>
      </c>
      <c r="AY25" s="382" t="n">
        <v>0</v>
      </c>
      <c r="AZ25" s="382" t="n">
        <v>0</v>
      </c>
      <c r="BA25" s="382" t="n">
        <v>0</v>
      </c>
      <c r="BB25" s="382" t="n">
        <v>0</v>
      </c>
      <c r="BC25" s="382" t="n">
        <v>0</v>
      </c>
      <c r="BD25" s="382" t="n">
        <v>0</v>
      </c>
      <c r="BE25" s="382" t="n">
        <v>0</v>
      </c>
      <c r="BF25" s="382" t="n">
        <v>0</v>
      </c>
      <c r="BG25" s="382" t="n">
        <v>0</v>
      </c>
      <c r="BH25" s="382" t="n">
        <v>0</v>
      </c>
      <c r="BI25" s="382" t="n">
        <v>0</v>
      </c>
      <c r="BJ25" s="382" t="n">
        <v>0</v>
      </c>
    </row>
    <row r="26" ht="108" customHeight="1">
      <c r="A26" s="381" t="inlineStr">
        <is>
          <t>EF-ES-1-1-6-1-1-3</t>
        </is>
      </c>
      <c r="B26" s="381" t="inlineStr">
        <is>
          <t>Centres périnataux de proximité (CPP)</t>
        </is>
      </c>
      <c r="C26" s="382" t="n">
        <v>1.341</v>
      </c>
      <c r="D26" s="383" t="n">
        <v>1.32372</v>
      </c>
      <c r="E26" s="383" t="n">
        <v>0</v>
      </c>
      <c r="F26" s="382" t="n">
        <v>23.50760059</v>
      </c>
      <c r="G26" s="383" t="n">
        <v>23.64894659</v>
      </c>
      <c r="H26" s="383" t="n">
        <v>0</v>
      </c>
      <c r="I26" s="382" t="n">
        <v>0</v>
      </c>
      <c r="J26" s="383" t="n">
        <v>0</v>
      </c>
      <c r="K26" s="383" t="n">
        <v>0</v>
      </c>
      <c r="L26" s="382" t="n">
        <v>0</v>
      </c>
      <c r="M26" s="383" t="n">
        <v>0</v>
      </c>
      <c r="N26" s="383" t="n">
        <v>0</v>
      </c>
      <c r="O26" s="382" t="n">
        <v>0</v>
      </c>
      <c r="P26" s="383" t="n">
        <v>0</v>
      </c>
      <c r="Q26" s="383" t="n">
        <v>0</v>
      </c>
      <c r="R26" s="382" t="n">
        <v>0</v>
      </c>
      <c r="S26" s="383" t="n">
        <v>0</v>
      </c>
      <c r="T26" s="383" t="n">
        <v>0</v>
      </c>
      <c r="U26" s="382" t="n">
        <v>0</v>
      </c>
      <c r="V26" s="382" t="n">
        <v>0</v>
      </c>
      <c r="W26" s="382" t="n">
        <v>0</v>
      </c>
      <c r="X26" s="382" t="n">
        <v>0</v>
      </c>
      <c r="Y26" s="382" t="n">
        <v>0</v>
      </c>
      <c r="Z26" s="382" t="n">
        <v>0</v>
      </c>
      <c r="AA26" s="382" t="n">
        <v>0</v>
      </c>
      <c r="AB26" s="382" t="n">
        <v>0</v>
      </c>
      <c r="AC26" s="382" t="n">
        <v>0</v>
      </c>
      <c r="AD26" s="382" t="n">
        <v>0</v>
      </c>
      <c r="AE26" s="382" t="n">
        <v>0</v>
      </c>
      <c r="AF26" s="382" t="n">
        <v>0</v>
      </c>
      <c r="AG26" s="382" t="n">
        <v>0</v>
      </c>
      <c r="AH26" s="382" t="n">
        <v>0</v>
      </c>
      <c r="AI26" s="382" t="n">
        <v>0</v>
      </c>
      <c r="AJ26" s="382" t="n">
        <v>0</v>
      </c>
      <c r="AK26" s="382" t="n">
        <v>0</v>
      </c>
      <c r="AL26" s="382" t="n">
        <v>0</v>
      </c>
      <c r="AM26" s="388" t="n">
        <v>1e-05</v>
      </c>
      <c r="AN26" s="388" t="n">
        <v>1e-05</v>
      </c>
      <c r="AO26" s="382" t="n">
        <v>0</v>
      </c>
      <c r="AP26" s="382" t="n">
        <v>0.00014</v>
      </c>
      <c r="AQ26" s="382" t="n">
        <v>0.00015</v>
      </c>
      <c r="AR26" s="382" t="n">
        <v>0</v>
      </c>
      <c r="AS26" s="382" t="n">
        <v>0</v>
      </c>
      <c r="AT26" s="382" t="n">
        <v>0</v>
      </c>
      <c r="AU26" s="382" t="n">
        <v>0</v>
      </c>
      <c r="AV26" s="382" t="n">
        <v>0</v>
      </c>
      <c r="AW26" s="382" t="n">
        <v>0</v>
      </c>
      <c r="AX26" s="382" t="n">
        <v>0</v>
      </c>
      <c r="AY26" s="382" t="n">
        <v>0</v>
      </c>
      <c r="AZ26" s="382" t="n">
        <v>0</v>
      </c>
      <c r="BA26" s="382" t="n">
        <v>0</v>
      </c>
      <c r="BB26" s="382" t="n">
        <v>0</v>
      </c>
      <c r="BC26" s="382" t="n">
        <v>0</v>
      </c>
      <c r="BD26" s="382" t="n">
        <v>0</v>
      </c>
      <c r="BE26" s="382" t="n">
        <v>0</v>
      </c>
      <c r="BF26" s="382" t="n">
        <v>0</v>
      </c>
      <c r="BG26" s="382" t="n">
        <v>0</v>
      </c>
      <c r="BH26" s="382" t="n">
        <v>0</v>
      </c>
      <c r="BI26" s="382" t="n">
        <v>0</v>
      </c>
      <c r="BJ26" s="382" t="n">
        <v>0</v>
      </c>
    </row>
    <row r="27" ht="132" customHeight="1">
      <c r="A27" s="381" t="inlineStr">
        <is>
          <t>EF-ES-1-1-6-1-2</t>
        </is>
      </c>
      <c r="B27" s="381" t="inlineStr">
        <is>
          <t>Définition et mise en œuvre des politiques publiques</t>
        </is>
      </c>
      <c r="C27" s="382" t="n">
        <v>0.346054</v>
      </c>
      <c r="D27" s="383" t="n">
        <v>0.390025</v>
      </c>
      <c r="E27" s="383" t="n">
        <v>0.60005</v>
      </c>
      <c r="F27" s="382" t="n">
        <v>70.15967295999999</v>
      </c>
      <c r="G27" s="383" t="n">
        <v>71.03915895999999</v>
      </c>
      <c r="H27" s="383" t="n">
        <v>71.33835895999999</v>
      </c>
      <c r="I27" s="382" t="n">
        <v>0</v>
      </c>
      <c r="J27" s="383" t="n">
        <v>0</v>
      </c>
      <c r="K27" s="383" t="n">
        <v>0</v>
      </c>
      <c r="L27" s="382" t="n">
        <v>0</v>
      </c>
      <c r="M27" s="383" t="n">
        <v>0.201598</v>
      </c>
      <c r="N27" s="383" t="n">
        <v>0.16</v>
      </c>
      <c r="O27" s="382" t="n">
        <v>0.346054</v>
      </c>
      <c r="P27" s="383" t="n">
        <v>0.390025</v>
      </c>
      <c r="Q27" s="383" t="n">
        <v>0.60005</v>
      </c>
      <c r="R27" s="382" t="n">
        <v>70.15967295999999</v>
      </c>
      <c r="S27" s="383" t="n">
        <v>70.83756096</v>
      </c>
      <c r="T27" s="383" t="n">
        <v>71.17835896</v>
      </c>
      <c r="U27" s="382" t="n">
        <v>0.098555</v>
      </c>
      <c r="V27" s="382" t="n">
        <v>0.117228</v>
      </c>
      <c r="W27" s="382" t="n">
        <v>0.117228</v>
      </c>
      <c r="X27" s="382" t="n">
        <v>61.17848217</v>
      </c>
      <c r="Y27" s="382" t="n">
        <v>60.47933117</v>
      </c>
      <c r="Z27" s="382" t="n">
        <v>61.42633717</v>
      </c>
      <c r="AA27" s="382" t="n">
        <v>0.247499</v>
      </c>
      <c r="AB27" s="382" t="n">
        <v>0.25322</v>
      </c>
      <c r="AC27" s="382" t="n">
        <v>0.443988</v>
      </c>
      <c r="AD27" s="382" t="n">
        <v>7.70979257</v>
      </c>
      <c r="AE27" s="382" t="n">
        <v>8.958758570000001</v>
      </c>
      <c r="AF27" s="382" t="n">
        <v>8.364692570000001</v>
      </c>
      <c r="AG27" s="382" t="n">
        <v>0</v>
      </c>
      <c r="AH27" s="382" t="n">
        <v>0.019577</v>
      </c>
      <c r="AI27" s="382" t="n">
        <v>0.038834</v>
      </c>
      <c r="AJ27" s="382" t="n">
        <v>1.27139822</v>
      </c>
      <c r="AK27" s="382" t="n">
        <v>1.39947122</v>
      </c>
      <c r="AL27" s="382" t="n">
        <v>1.38732922</v>
      </c>
      <c r="AM27" s="382" t="n">
        <v>0</v>
      </c>
      <c r="AN27" s="382" t="n">
        <v>0</v>
      </c>
      <c r="AO27" s="382" t="n">
        <v>0</v>
      </c>
      <c r="AP27" s="382" t="n">
        <v>0</v>
      </c>
      <c r="AQ27" s="382" t="n">
        <v>0</v>
      </c>
      <c r="AR27" s="382" t="n">
        <v>0</v>
      </c>
      <c r="AS27" s="382" t="n">
        <v>0</v>
      </c>
      <c r="AT27" s="382" t="n">
        <v>0</v>
      </c>
      <c r="AU27" s="382" t="n">
        <v>0</v>
      </c>
      <c r="AV27" s="382" t="n">
        <v>0</v>
      </c>
      <c r="AW27" s="382" t="n">
        <v>0</v>
      </c>
      <c r="AX27" s="382" t="n">
        <v>0</v>
      </c>
      <c r="AY27" s="382" t="n">
        <v>0</v>
      </c>
      <c r="AZ27" s="382" t="n">
        <v>0</v>
      </c>
      <c r="BA27" s="382" t="n">
        <v>0</v>
      </c>
      <c r="BB27" s="382" t="n">
        <v>0</v>
      </c>
      <c r="BC27" s="382" t="n">
        <v>0</v>
      </c>
      <c r="BD27" s="382" t="n">
        <v>0</v>
      </c>
      <c r="BE27" s="382" t="n">
        <v>0</v>
      </c>
      <c r="BF27" s="382" t="n">
        <v>0</v>
      </c>
      <c r="BG27" s="382" t="n">
        <v>0</v>
      </c>
      <c r="BH27" s="382" t="n">
        <v>0</v>
      </c>
      <c r="BI27" s="382" t="n">
        <v>0</v>
      </c>
      <c r="BJ27" s="382" t="n">
        <v>0</v>
      </c>
    </row>
    <row r="28" ht="144" customHeight="1">
      <c r="A28" s="381" t="inlineStr">
        <is>
          <t>EF-ES-1-1-6-1-3</t>
        </is>
      </c>
      <c r="B28" s="381" t="inlineStr">
        <is>
          <t>Activités de soins dispensés à des populations spécifiques</t>
        </is>
      </c>
      <c r="C28" s="382" t="n">
        <v>39.22791447</v>
      </c>
      <c r="D28" s="383" t="n">
        <v>40.91427113</v>
      </c>
      <c r="E28" s="383" t="n">
        <v>43.92636153</v>
      </c>
      <c r="F28" s="382" t="n">
        <v>1104.83245791</v>
      </c>
      <c r="G28" s="383" t="n">
        <v>1107.03743252</v>
      </c>
      <c r="H28" s="383" t="n">
        <v>1227.90835765</v>
      </c>
      <c r="I28" s="382" t="n">
        <v>0</v>
      </c>
      <c r="J28" s="383" t="n">
        <v>0</v>
      </c>
      <c r="K28" s="383" t="n">
        <v>0</v>
      </c>
      <c r="L28" s="382" t="n">
        <v>10.029436</v>
      </c>
      <c r="M28" s="383" t="n">
        <v>10.807111</v>
      </c>
      <c r="N28" s="383" t="n">
        <v>0</v>
      </c>
      <c r="O28" s="382" t="n">
        <v>11.461523</v>
      </c>
      <c r="P28" s="383" t="n">
        <v>14.769287</v>
      </c>
      <c r="Q28" s="383" t="n">
        <v>6.303533</v>
      </c>
      <c r="R28" s="382" t="n">
        <v>474.92575559</v>
      </c>
      <c r="S28" s="383" t="n">
        <v>524.50842</v>
      </c>
      <c r="T28" s="383" t="n">
        <v>236.29106339</v>
      </c>
      <c r="U28" s="382" t="n">
        <v>4.111637</v>
      </c>
      <c r="V28" s="382" t="n">
        <v>5.157789</v>
      </c>
      <c r="W28" s="382" t="n">
        <v>1.736094</v>
      </c>
      <c r="X28" s="382" t="n">
        <v>211.92968258</v>
      </c>
      <c r="Y28" s="382" t="n">
        <v>236.16294419</v>
      </c>
      <c r="Z28" s="382" t="n">
        <v>98.83623006000001</v>
      </c>
      <c r="AA28" s="382" t="n">
        <v>7.298056</v>
      </c>
      <c r="AB28" s="382" t="n">
        <v>9.507838</v>
      </c>
      <c r="AC28" s="382" t="n">
        <v>4.567439</v>
      </c>
      <c r="AD28" s="382" t="n">
        <v>252.73184453</v>
      </c>
      <c r="AE28" s="382" t="n">
        <v>276.26999235</v>
      </c>
      <c r="AF28" s="382" t="n">
        <v>137.45483333</v>
      </c>
      <c r="AG28" s="382" t="n">
        <v>0.05183</v>
      </c>
      <c r="AH28" s="382" t="n">
        <v>0.10366</v>
      </c>
      <c r="AI28" s="382" t="n">
        <v>0</v>
      </c>
      <c r="AJ28" s="382" t="n">
        <v>10.06455948</v>
      </c>
      <c r="AK28" s="382" t="n">
        <v>12.07548346</v>
      </c>
      <c r="AL28" s="382" t="n">
        <v>0</v>
      </c>
      <c r="AM28" s="382" t="n">
        <v>0.00017</v>
      </c>
      <c r="AN28" s="382" t="n">
        <v>0.00015</v>
      </c>
      <c r="AO28" s="382" t="n">
        <v>0.000253</v>
      </c>
      <c r="AP28" s="382" t="n">
        <v>0.00261</v>
      </c>
      <c r="AQ28" s="382" t="n">
        <v>0.00264</v>
      </c>
      <c r="AR28" s="382" t="n">
        <v>0.004397</v>
      </c>
      <c r="AS28" s="382" t="n">
        <v>0</v>
      </c>
      <c r="AT28" s="382" t="n">
        <v>0</v>
      </c>
      <c r="AU28" s="382" t="n">
        <v>0</v>
      </c>
      <c r="AV28" s="382" t="n">
        <v>0</v>
      </c>
      <c r="AW28" s="382" t="n">
        <v>0</v>
      </c>
      <c r="AX28" s="382" t="n">
        <v>0</v>
      </c>
      <c r="AY28" s="382" t="n">
        <v>0</v>
      </c>
      <c r="AZ28" s="382" t="n">
        <v>0</v>
      </c>
      <c r="BA28" s="382" t="n">
        <v>0</v>
      </c>
      <c r="BB28" s="382" t="n">
        <v>0</v>
      </c>
      <c r="BC28" s="382" t="n">
        <v>0</v>
      </c>
      <c r="BD28" s="382" t="n">
        <v>0</v>
      </c>
      <c r="BE28" s="382" t="n">
        <v>0</v>
      </c>
      <c r="BF28" s="382" t="n">
        <v>0</v>
      </c>
      <c r="BG28" s="382" t="n">
        <v>0</v>
      </c>
      <c r="BH28" s="382" t="n">
        <v>0</v>
      </c>
      <c r="BI28" s="382" t="n">
        <v>0</v>
      </c>
      <c r="BJ28" s="382" t="n">
        <v>0</v>
      </c>
    </row>
    <row r="29" ht="96" customHeight="1">
      <c r="A29" s="381" t="inlineStr">
        <is>
          <t>EF-ES-1-1-6-1-4</t>
        </is>
      </c>
      <c r="B29" s="381" t="inlineStr">
        <is>
          <t>Permanence des Soins Hospitalière</t>
        </is>
      </c>
      <c r="C29" s="382" t="n">
        <v>33.569699</v>
      </c>
      <c r="D29" s="383" t="n">
        <v>33.461517</v>
      </c>
      <c r="E29" s="383" t="n">
        <v>34.55777931</v>
      </c>
      <c r="F29" s="382" t="n">
        <v>697.11817531</v>
      </c>
      <c r="G29" s="383" t="n">
        <v>692.5103232500001</v>
      </c>
      <c r="H29" s="383" t="n">
        <v>723.32432175</v>
      </c>
      <c r="I29" s="382" t="n">
        <v>0</v>
      </c>
      <c r="J29" s="383" t="n">
        <v>0</v>
      </c>
      <c r="K29" s="383" t="n">
        <v>0</v>
      </c>
      <c r="L29" s="382" t="n">
        <v>0</v>
      </c>
      <c r="M29" s="383" t="n">
        <v>0</v>
      </c>
      <c r="N29" s="383" t="n">
        <v>0</v>
      </c>
      <c r="O29" s="382" t="n">
        <v>0</v>
      </c>
      <c r="P29" s="383" t="n">
        <v>0</v>
      </c>
      <c r="Q29" s="383" t="n">
        <v>0</v>
      </c>
      <c r="R29" s="382" t="n">
        <v>0</v>
      </c>
      <c r="S29" s="383" t="n">
        <v>0</v>
      </c>
      <c r="T29" s="383" t="n">
        <v>0</v>
      </c>
      <c r="U29" s="382" t="n">
        <v>0</v>
      </c>
      <c r="V29" s="382" t="n">
        <v>0</v>
      </c>
      <c r="W29" s="382" t="n">
        <v>0</v>
      </c>
      <c r="X29" s="382" t="n">
        <v>0</v>
      </c>
      <c r="Y29" s="382" t="n">
        <v>0</v>
      </c>
      <c r="Z29" s="382" t="n">
        <v>0</v>
      </c>
      <c r="AA29" s="382" t="n">
        <v>0</v>
      </c>
      <c r="AB29" s="382" t="n">
        <v>0</v>
      </c>
      <c r="AC29" s="382" t="n">
        <v>0</v>
      </c>
      <c r="AD29" s="382" t="n">
        <v>0</v>
      </c>
      <c r="AE29" s="382" t="n">
        <v>0</v>
      </c>
      <c r="AF29" s="382" t="n">
        <v>0</v>
      </c>
      <c r="AG29" s="382" t="n">
        <v>0</v>
      </c>
      <c r="AH29" s="382" t="n">
        <v>0</v>
      </c>
      <c r="AI29" s="382" t="n">
        <v>0</v>
      </c>
      <c r="AJ29" s="382" t="n">
        <v>0</v>
      </c>
      <c r="AK29" s="382" t="n">
        <v>0</v>
      </c>
      <c r="AL29" s="382" t="n">
        <v>0</v>
      </c>
      <c r="AM29" s="388" t="n">
        <v>3e-05</v>
      </c>
      <c r="AN29" s="388" t="n">
        <v>3e-05</v>
      </c>
      <c r="AO29" s="388" t="n">
        <v>4e-05</v>
      </c>
      <c r="AP29" s="382" t="n">
        <v>0.00049</v>
      </c>
      <c r="AQ29" s="382" t="n">
        <v>0.00051</v>
      </c>
      <c r="AR29" s="382" t="n">
        <v>0.00053</v>
      </c>
      <c r="AS29" s="382" t="n">
        <v>0</v>
      </c>
      <c r="AT29" s="382" t="n">
        <v>0</v>
      </c>
      <c r="AU29" s="382" t="n">
        <v>0</v>
      </c>
      <c r="AV29" s="382" t="n">
        <v>0</v>
      </c>
      <c r="AW29" s="382" t="n">
        <v>0</v>
      </c>
      <c r="AX29" s="382" t="n">
        <v>0</v>
      </c>
      <c r="AY29" s="382" t="n">
        <v>0</v>
      </c>
      <c r="AZ29" s="382" t="n">
        <v>0</v>
      </c>
      <c r="BA29" s="382" t="n">
        <v>0</v>
      </c>
      <c r="BB29" s="382" t="n">
        <v>0</v>
      </c>
      <c r="BC29" s="382" t="n">
        <v>0</v>
      </c>
      <c r="BD29" s="382" t="n">
        <v>0</v>
      </c>
      <c r="BE29" s="382" t="n">
        <v>0</v>
      </c>
      <c r="BF29" s="382" t="n">
        <v>0</v>
      </c>
      <c r="BG29" s="382" t="n">
        <v>0</v>
      </c>
      <c r="BH29" s="382" t="n">
        <v>0</v>
      </c>
      <c r="BI29" s="382" t="n">
        <v>0</v>
      </c>
      <c r="BJ29" s="382" t="n">
        <v>0</v>
      </c>
    </row>
    <row r="30" ht="36" customHeight="1">
      <c r="A30" s="381" t="inlineStr">
        <is>
          <t>EF-ES-1-1-6-1-4-2</t>
        </is>
      </c>
      <c r="B30" s="381" t="inlineStr">
        <is>
          <t>PDSES - FIR</t>
        </is>
      </c>
      <c r="C30" s="382" t="n">
        <v>33.569699</v>
      </c>
      <c r="D30" s="383" t="n">
        <v>33.461517</v>
      </c>
      <c r="E30" s="383" t="n">
        <v>34.55777931</v>
      </c>
      <c r="F30" s="382" t="n">
        <v>697.11817531</v>
      </c>
      <c r="G30" s="383" t="n">
        <v>692.5103232500001</v>
      </c>
      <c r="H30" s="383" t="n">
        <v>723.32432175</v>
      </c>
      <c r="I30" s="382" t="n">
        <v>0</v>
      </c>
      <c r="J30" s="383" t="n">
        <v>0</v>
      </c>
      <c r="K30" s="383" t="n">
        <v>0</v>
      </c>
      <c r="L30" s="382" t="n">
        <v>0</v>
      </c>
      <c r="M30" s="383" t="n">
        <v>0</v>
      </c>
      <c r="N30" s="383" t="n">
        <v>0</v>
      </c>
      <c r="O30" s="382" t="n">
        <v>0</v>
      </c>
      <c r="P30" s="383" t="n">
        <v>0</v>
      </c>
      <c r="Q30" s="383" t="n">
        <v>0</v>
      </c>
      <c r="R30" s="382" t="n">
        <v>0</v>
      </c>
      <c r="S30" s="383" t="n">
        <v>0</v>
      </c>
      <c r="T30" s="383" t="n">
        <v>0</v>
      </c>
      <c r="U30" s="382" t="n">
        <v>0</v>
      </c>
      <c r="V30" s="382" t="n">
        <v>0</v>
      </c>
      <c r="W30" s="382" t="n">
        <v>0</v>
      </c>
      <c r="X30" s="382" t="n">
        <v>0</v>
      </c>
      <c r="Y30" s="382" t="n">
        <v>0</v>
      </c>
      <c r="Z30" s="382" t="n">
        <v>0</v>
      </c>
      <c r="AA30" s="382" t="n">
        <v>0</v>
      </c>
      <c r="AB30" s="382" t="n">
        <v>0</v>
      </c>
      <c r="AC30" s="382" t="n">
        <v>0</v>
      </c>
      <c r="AD30" s="382" t="n">
        <v>0</v>
      </c>
      <c r="AE30" s="382" t="n">
        <v>0</v>
      </c>
      <c r="AF30" s="382" t="n">
        <v>0</v>
      </c>
      <c r="AG30" s="382" t="n">
        <v>0</v>
      </c>
      <c r="AH30" s="382" t="n">
        <v>0</v>
      </c>
      <c r="AI30" s="382" t="n">
        <v>0</v>
      </c>
      <c r="AJ30" s="382" t="n">
        <v>0</v>
      </c>
      <c r="AK30" s="382" t="n">
        <v>0</v>
      </c>
      <c r="AL30" s="382" t="n">
        <v>0</v>
      </c>
      <c r="AM30" s="388" t="n">
        <v>3e-05</v>
      </c>
      <c r="AN30" s="388" t="n">
        <v>3e-05</v>
      </c>
      <c r="AO30" s="388" t="n">
        <v>4e-05</v>
      </c>
      <c r="AP30" s="382" t="n">
        <v>0.00049</v>
      </c>
      <c r="AQ30" s="382" t="n">
        <v>0.00051</v>
      </c>
      <c r="AR30" s="382" t="n">
        <v>0.00053</v>
      </c>
      <c r="AS30" s="382" t="n">
        <v>0</v>
      </c>
      <c r="AT30" s="382" t="n">
        <v>0</v>
      </c>
      <c r="AU30" s="382" t="n">
        <v>0</v>
      </c>
      <c r="AV30" s="382" t="n">
        <v>0</v>
      </c>
      <c r="AW30" s="382" t="n">
        <v>0</v>
      </c>
      <c r="AX30" s="382" t="n">
        <v>0</v>
      </c>
      <c r="AY30" s="382" t="n">
        <v>0</v>
      </c>
      <c r="AZ30" s="382" t="n">
        <v>0</v>
      </c>
      <c r="BA30" s="382" t="n">
        <v>0</v>
      </c>
      <c r="BB30" s="382" t="n">
        <v>0</v>
      </c>
      <c r="BC30" s="382" t="n">
        <v>0</v>
      </c>
      <c r="BD30" s="382" t="n">
        <v>0</v>
      </c>
      <c r="BE30" s="382" t="n">
        <v>0</v>
      </c>
      <c r="BF30" s="382" t="n">
        <v>0</v>
      </c>
      <c r="BG30" s="382" t="n">
        <v>0</v>
      </c>
      <c r="BH30" s="382" t="n">
        <v>0</v>
      </c>
      <c r="BI30" s="382" t="n">
        <v>0</v>
      </c>
      <c r="BJ30" s="382" t="n">
        <v>0</v>
      </c>
    </row>
    <row r="31" ht="204" customHeight="1">
      <c r="A31" s="381" t="inlineStr">
        <is>
          <t>EF-ES-1-1-6-1-5</t>
        </is>
      </c>
      <c r="B31" s="381" t="inlineStr">
        <is>
          <t>Missions d'ens, de recherche, de rôle de référence et d'innovation (MERRI)</t>
        </is>
      </c>
      <c r="C31" s="382" t="n">
        <v>133.249122</v>
      </c>
      <c r="D31" s="383" t="n">
        <v>146.760726</v>
      </c>
      <c r="E31" s="383" t="n">
        <v>158.133633</v>
      </c>
      <c r="F31" s="382" t="n">
        <v>3417.26517212</v>
      </c>
      <c r="G31" s="383" t="n">
        <v>3673.47905489</v>
      </c>
      <c r="H31" s="383" t="n">
        <v>4003.79319983</v>
      </c>
      <c r="I31" s="382" t="n">
        <v>0.352076</v>
      </c>
      <c r="J31" s="383" t="n">
        <v>0.447065</v>
      </c>
      <c r="K31" s="383" t="n">
        <v>0.541333</v>
      </c>
      <c r="L31" s="382" t="n">
        <v>37.73283192</v>
      </c>
      <c r="M31" s="383" t="n">
        <v>47.11253083</v>
      </c>
      <c r="N31" s="383" t="n">
        <v>50.21261168</v>
      </c>
      <c r="O31" s="382" t="n">
        <v>132.897046</v>
      </c>
      <c r="P31" s="383" t="n">
        <v>146.313661</v>
      </c>
      <c r="Q31" s="383" t="n">
        <v>157.5923</v>
      </c>
      <c r="R31" s="382" t="n">
        <v>3379.5323402</v>
      </c>
      <c r="S31" s="383" t="n">
        <v>3626.36652406</v>
      </c>
      <c r="T31" s="383" t="n">
        <v>3953.58058815</v>
      </c>
      <c r="U31" s="382" t="n">
        <v>112.134852</v>
      </c>
      <c r="V31" s="382" t="n">
        <v>123.658853</v>
      </c>
      <c r="W31" s="382" t="n">
        <v>129.939188</v>
      </c>
      <c r="X31" s="382" t="n">
        <v>2765.81881265</v>
      </c>
      <c r="Y31" s="382" t="n">
        <v>2964.74438703</v>
      </c>
      <c r="Z31" s="382" t="n">
        <v>3215.18517978</v>
      </c>
      <c r="AA31" s="382" t="n">
        <v>9.712888</v>
      </c>
      <c r="AB31" s="382" t="n">
        <v>10.642179</v>
      </c>
      <c r="AC31" s="382" t="n">
        <v>13.186611</v>
      </c>
      <c r="AD31" s="382" t="n">
        <v>282.63443855</v>
      </c>
      <c r="AE31" s="382" t="n">
        <v>311.12121003</v>
      </c>
      <c r="AF31" s="382" t="n">
        <v>351.74858437</v>
      </c>
      <c r="AG31" s="382" t="n">
        <v>11.049306</v>
      </c>
      <c r="AH31" s="382" t="n">
        <v>12.012629</v>
      </c>
      <c r="AI31" s="382" t="n">
        <v>14.466501</v>
      </c>
      <c r="AJ31" s="382" t="n">
        <v>313.958817</v>
      </c>
      <c r="AK31" s="382" t="n">
        <v>350.500927</v>
      </c>
      <c r="AL31" s="382" t="n">
        <v>386.646824</v>
      </c>
      <c r="AM31" s="382" t="n">
        <v>0</v>
      </c>
      <c r="AN31" s="382" t="n">
        <v>0</v>
      </c>
      <c r="AO31" s="382" t="n">
        <v>0</v>
      </c>
      <c r="AP31" s="382" t="n">
        <v>0</v>
      </c>
      <c r="AQ31" s="382" t="n">
        <v>0</v>
      </c>
      <c r="AR31" s="382" t="n">
        <v>0</v>
      </c>
      <c r="AS31" s="382" t="n">
        <v>0</v>
      </c>
      <c r="AT31" s="382" t="n">
        <v>0</v>
      </c>
      <c r="AU31" s="382" t="n">
        <v>0</v>
      </c>
      <c r="AV31" s="382" t="n">
        <v>0</v>
      </c>
      <c r="AW31" s="382" t="n">
        <v>0</v>
      </c>
      <c r="AX31" s="382" t="n">
        <v>0</v>
      </c>
      <c r="AY31" s="382" t="n">
        <v>0</v>
      </c>
      <c r="AZ31" s="382" t="n">
        <v>0</v>
      </c>
      <c r="BA31" s="382" t="n">
        <v>0</v>
      </c>
      <c r="BB31" s="382" t="n">
        <v>0</v>
      </c>
      <c r="BC31" s="382" t="n">
        <v>0</v>
      </c>
      <c r="BD31" s="382" t="n">
        <v>0</v>
      </c>
      <c r="BE31" s="382" t="n">
        <v>0</v>
      </c>
      <c r="BF31" s="382" t="n">
        <v>0</v>
      </c>
      <c r="BG31" s="382" t="n">
        <v>0</v>
      </c>
      <c r="BH31" s="382" t="n">
        <v>0</v>
      </c>
      <c r="BI31" s="382" t="n">
        <v>0</v>
      </c>
      <c r="BJ31" s="382" t="n">
        <v>0</v>
      </c>
    </row>
    <row r="32" ht="72" customHeight="1">
      <c r="A32" s="381" t="inlineStr">
        <is>
          <t>EF-ES-1-1-6-2</t>
        </is>
      </c>
      <c r="B32" s="381" t="inlineStr">
        <is>
          <t>Aide à la contractualisation</t>
        </is>
      </c>
      <c r="C32" s="382" t="n">
        <v>375.64729542</v>
      </c>
      <c r="D32" s="383" t="n">
        <v>329.62340655</v>
      </c>
      <c r="E32" s="383" t="n">
        <v>330.546899</v>
      </c>
      <c r="F32" s="382" t="n">
        <v>8162.97559317</v>
      </c>
      <c r="G32" s="383" t="n">
        <v>7716.06423986</v>
      </c>
      <c r="H32" s="383" t="n">
        <v>7314.99574028</v>
      </c>
      <c r="I32" s="382" t="n">
        <v>15.123634</v>
      </c>
      <c r="J32" s="383" t="n">
        <v>7.551028</v>
      </c>
      <c r="K32" s="383" t="n">
        <v>14.337044</v>
      </c>
      <c r="L32" s="382" t="n">
        <v>633.63900668</v>
      </c>
      <c r="M32" s="383" t="n">
        <v>488.47665964</v>
      </c>
      <c r="N32" s="383" t="n">
        <v>457.77487403</v>
      </c>
      <c r="O32" s="382" t="n">
        <v>322.140036</v>
      </c>
      <c r="P32" s="383" t="n">
        <v>290.776852</v>
      </c>
      <c r="Q32" s="383" t="n">
        <v>285.697016</v>
      </c>
      <c r="R32" s="382" t="n">
        <v>6681.70234171</v>
      </c>
      <c r="S32" s="383" t="n">
        <v>6471.12429045</v>
      </c>
      <c r="T32" s="383" t="n">
        <v>6121.8072424</v>
      </c>
      <c r="U32" s="382" t="n">
        <v>121.040168</v>
      </c>
      <c r="V32" s="382" t="n">
        <v>98.964516</v>
      </c>
      <c r="W32" s="382" t="n">
        <v>103.402552</v>
      </c>
      <c r="X32" s="382" t="n">
        <v>2882.44558232</v>
      </c>
      <c r="Y32" s="382" t="n">
        <v>2802.48829624</v>
      </c>
      <c r="Z32" s="382" t="n">
        <v>2615.66822914</v>
      </c>
      <c r="AA32" s="382" t="n">
        <v>194.184782</v>
      </c>
      <c r="AB32" s="382" t="n">
        <v>186.025656</v>
      </c>
      <c r="AC32" s="382" t="n">
        <v>173.51432</v>
      </c>
      <c r="AD32" s="382" t="n">
        <v>3237.14179821</v>
      </c>
      <c r="AE32" s="382" t="n">
        <v>3189.74417078</v>
      </c>
      <c r="AF32" s="382" t="n">
        <v>3055.46768255</v>
      </c>
      <c r="AG32" s="382" t="n">
        <v>6.915086</v>
      </c>
      <c r="AH32" s="382" t="n">
        <v>5.78668</v>
      </c>
      <c r="AI32" s="382" t="n">
        <v>8.780144</v>
      </c>
      <c r="AJ32" s="382" t="n">
        <v>545.47111518</v>
      </c>
      <c r="AK32" s="382" t="n">
        <v>478.89182343</v>
      </c>
      <c r="AL32" s="382" t="n">
        <v>450.67133071</v>
      </c>
      <c r="AM32" s="388" t="n">
        <v>6.999999999999999e-05</v>
      </c>
      <c r="AN32" s="382" t="n">
        <v>0.0001</v>
      </c>
      <c r="AO32" s="388" t="n">
        <v>8.000000000000001e-05</v>
      </c>
      <c r="AP32" s="382" t="n">
        <v>0.00104</v>
      </c>
      <c r="AQ32" s="382" t="n">
        <v>0.00128</v>
      </c>
      <c r="AR32" s="382" t="n">
        <v>0.00126</v>
      </c>
      <c r="AS32" s="382" t="n">
        <v>0</v>
      </c>
      <c r="AT32" s="382" t="n">
        <v>0</v>
      </c>
      <c r="AU32" s="382" t="n">
        <v>0</v>
      </c>
      <c r="AV32" s="382" t="n">
        <v>0</v>
      </c>
      <c r="AW32" s="382" t="n">
        <v>0</v>
      </c>
      <c r="AX32" s="382" t="n">
        <v>0</v>
      </c>
      <c r="AY32" s="382" t="n">
        <v>0</v>
      </c>
      <c r="AZ32" s="382" t="n">
        <v>0</v>
      </c>
      <c r="BA32" s="382" t="n">
        <v>0</v>
      </c>
      <c r="BB32" s="382" t="n">
        <v>0</v>
      </c>
      <c r="BC32" s="382" t="n">
        <v>0</v>
      </c>
      <c r="BD32" s="382" t="n">
        <v>0</v>
      </c>
      <c r="BE32" s="382" t="n">
        <v>0</v>
      </c>
      <c r="BF32" s="382" t="n">
        <v>0</v>
      </c>
      <c r="BG32" s="382" t="n">
        <v>0</v>
      </c>
      <c r="BH32" s="382" t="n">
        <v>0</v>
      </c>
      <c r="BI32" s="382" t="n">
        <v>0</v>
      </c>
      <c r="BJ32" s="382" t="n">
        <v>0</v>
      </c>
    </row>
    <row r="33" ht="96" customHeight="1">
      <c r="A33" s="381" t="inlineStr">
        <is>
          <t>EF-ES-1-1-7</t>
        </is>
      </c>
      <c r="B33" s="381" t="inlineStr">
        <is>
          <t>Activité de MCO non soumise à la TAA</t>
        </is>
      </c>
      <c r="C33" s="382" t="n">
        <v>0</v>
      </c>
      <c r="D33" s="383" t="n">
        <v>0</v>
      </c>
      <c r="E33" s="383" t="n">
        <v>0</v>
      </c>
      <c r="F33" s="382" t="n">
        <v>241.241597</v>
      </c>
      <c r="G33" s="383" t="n">
        <v>270.294428</v>
      </c>
      <c r="H33" s="383" t="n">
        <v>269.74207375</v>
      </c>
      <c r="I33" s="382" t="n">
        <v>0</v>
      </c>
      <c r="J33" s="383" t="n">
        <v>0</v>
      </c>
      <c r="K33" s="383" t="n">
        <v>0</v>
      </c>
      <c r="L33" s="382" t="n">
        <v>0</v>
      </c>
      <c r="M33" s="383" t="n">
        <v>0</v>
      </c>
      <c r="N33" s="383" t="n">
        <v>0</v>
      </c>
      <c r="O33" s="382" t="n">
        <v>0</v>
      </c>
      <c r="P33" s="383" t="n">
        <v>0</v>
      </c>
      <c r="Q33" s="383" t="n">
        <v>0</v>
      </c>
      <c r="R33" s="382" t="n">
        <v>241.241597</v>
      </c>
      <c r="S33" s="383" t="n">
        <v>270.294428</v>
      </c>
      <c r="T33" s="383" t="n">
        <v>269.74207375</v>
      </c>
      <c r="U33" s="382" t="n">
        <v>0</v>
      </c>
      <c r="V33" s="382" t="n">
        <v>0</v>
      </c>
      <c r="W33" s="382" t="n">
        <v>0</v>
      </c>
      <c r="X33" s="382" t="n">
        <v>0</v>
      </c>
      <c r="Y33" s="382" t="n">
        <v>0</v>
      </c>
      <c r="Z33" s="382" t="n">
        <v>0</v>
      </c>
      <c r="AA33" s="382" t="n">
        <v>0</v>
      </c>
      <c r="AB33" s="382" t="n">
        <v>0</v>
      </c>
      <c r="AC33" s="382" t="n">
        <v>0</v>
      </c>
      <c r="AD33" s="382" t="n">
        <v>241.241597</v>
      </c>
      <c r="AE33" s="382" t="n">
        <v>270.294428</v>
      </c>
      <c r="AF33" s="382" t="n">
        <v>269.74207375</v>
      </c>
      <c r="AG33" s="382" t="n">
        <v>0</v>
      </c>
      <c r="AH33" s="382" t="n">
        <v>0</v>
      </c>
      <c r="AI33" s="382" t="n">
        <v>0</v>
      </c>
      <c r="AJ33" s="382" t="n">
        <v>0</v>
      </c>
      <c r="AK33" s="382" t="n">
        <v>0</v>
      </c>
      <c r="AL33" s="382" t="n">
        <v>0</v>
      </c>
      <c r="AM33" s="382" t="n">
        <v>0</v>
      </c>
      <c r="AN33" s="382" t="n">
        <v>0</v>
      </c>
      <c r="AO33" s="382" t="n">
        <v>0</v>
      </c>
      <c r="AP33" s="382" t="n">
        <v>0</v>
      </c>
      <c r="AQ33" s="382" t="n">
        <v>0</v>
      </c>
      <c r="AR33" s="382" t="n">
        <v>0</v>
      </c>
      <c r="AS33" s="382" t="n">
        <v>0</v>
      </c>
      <c r="AT33" s="382" t="n">
        <v>0</v>
      </c>
      <c r="AU33" s="382" t="n">
        <v>0</v>
      </c>
      <c r="AV33" s="382" t="n">
        <v>0</v>
      </c>
      <c r="AW33" s="382" t="n">
        <v>0</v>
      </c>
      <c r="AX33" s="382" t="n">
        <v>0</v>
      </c>
      <c r="AY33" s="382" t="n">
        <v>0</v>
      </c>
      <c r="AZ33" s="382" t="n">
        <v>0</v>
      </c>
      <c r="BA33" s="382" t="n">
        <v>0</v>
      </c>
      <c r="BB33" s="382" t="n">
        <v>0</v>
      </c>
      <c r="BC33" s="382" t="n">
        <v>0</v>
      </c>
      <c r="BD33" s="382" t="n">
        <v>0</v>
      </c>
      <c r="BE33" s="382" t="n">
        <v>0</v>
      </c>
      <c r="BF33" s="382" t="n">
        <v>0</v>
      </c>
      <c r="BG33" s="382" t="n">
        <v>0</v>
      </c>
      <c r="BH33" s="382" t="n">
        <v>0</v>
      </c>
      <c r="BI33" s="382" t="n">
        <v>0</v>
      </c>
      <c r="BJ33" s="382" t="n">
        <v>0</v>
      </c>
    </row>
    <row r="34" ht="60" customHeight="1">
      <c r="A34" s="381" t="inlineStr">
        <is>
          <t>EF-ES-1-1-9</t>
        </is>
      </c>
      <c r="B34" s="381" t="inlineStr">
        <is>
          <t>Hopitaux de Proximité</t>
        </is>
      </c>
      <c r="C34" s="382" t="n">
        <v>61.407327625233</v>
      </c>
      <c r="D34" s="383" t="n">
        <v>65.50314643999999</v>
      </c>
      <c r="E34" s="383" t="n">
        <v>88.36832755</v>
      </c>
      <c r="F34" s="382" t="n">
        <v>504.7713621911</v>
      </c>
      <c r="G34" s="383" t="n">
        <v>553.40028391</v>
      </c>
      <c r="H34" s="383" t="n">
        <v>966.25355666</v>
      </c>
      <c r="I34" s="382" t="n">
        <v>0</v>
      </c>
      <c r="J34" s="383" t="n">
        <v>0</v>
      </c>
      <c r="K34" s="383" t="n">
        <v>0</v>
      </c>
      <c r="L34" s="382" t="n">
        <v>0</v>
      </c>
      <c r="M34" s="383" t="n">
        <v>21.28673587</v>
      </c>
      <c r="N34" s="383" t="n">
        <v>27.84438248</v>
      </c>
      <c r="O34" s="382" t="n">
        <v>61.407327625233</v>
      </c>
      <c r="P34" s="383" t="n">
        <v>65.50314643999999</v>
      </c>
      <c r="Q34" s="383" t="n">
        <v>88.36832755</v>
      </c>
      <c r="R34" s="382" t="n">
        <v>504.7713621911</v>
      </c>
      <c r="S34" s="383" t="n">
        <v>532.11354804</v>
      </c>
      <c r="T34" s="383" t="n">
        <v>938.40917418</v>
      </c>
      <c r="U34" s="382" t="n">
        <v>0</v>
      </c>
      <c r="V34" s="382" t="n">
        <v>0</v>
      </c>
      <c r="W34" s="382" t="n">
        <v>0</v>
      </c>
      <c r="X34" s="382" t="n">
        <v>0</v>
      </c>
      <c r="Y34" s="382" t="n">
        <v>0</v>
      </c>
      <c r="Z34" s="382" t="n">
        <v>13.95196407</v>
      </c>
      <c r="AA34" s="382" t="n">
        <v>61.407327625233</v>
      </c>
      <c r="AB34" s="382" t="n">
        <v>65.503146442117</v>
      </c>
      <c r="AC34" s="382" t="n">
        <v>88.36832754759099</v>
      </c>
      <c r="AD34" s="382" t="n">
        <v>459.34201789509</v>
      </c>
      <c r="AE34" s="382" t="n">
        <v>484.08044142881</v>
      </c>
      <c r="AF34" s="382" t="n">
        <v>727.73509348883</v>
      </c>
      <c r="AG34" s="382" t="n">
        <v>0</v>
      </c>
      <c r="AH34" s="382" t="n">
        <v>0</v>
      </c>
      <c r="AI34" s="382" t="n">
        <v>0</v>
      </c>
      <c r="AJ34" s="382" t="n">
        <v>45.429344296014</v>
      </c>
      <c r="AK34" s="382" t="n">
        <v>48.033106609454</v>
      </c>
      <c r="AL34" s="382" t="n">
        <v>0</v>
      </c>
      <c r="AM34" s="382" t="n">
        <v>0</v>
      </c>
      <c r="AN34" s="382" t="n">
        <v>0</v>
      </c>
      <c r="AO34" s="382" t="n">
        <v>0</v>
      </c>
      <c r="AP34" s="382" t="n">
        <v>0</v>
      </c>
      <c r="AQ34" s="382" t="n">
        <v>0</v>
      </c>
      <c r="AR34" s="382" t="n">
        <v>0</v>
      </c>
      <c r="AS34" s="382" t="n">
        <v>0</v>
      </c>
      <c r="AT34" s="382" t="n">
        <v>0</v>
      </c>
      <c r="AU34" s="382" t="n">
        <v>0</v>
      </c>
      <c r="AV34" s="382" t="n">
        <v>0</v>
      </c>
      <c r="AW34" s="382" t="n">
        <v>0</v>
      </c>
      <c r="AX34" s="382" t="n">
        <v>0</v>
      </c>
      <c r="AY34" s="382" t="n">
        <v>0</v>
      </c>
      <c r="AZ34" s="382" t="n">
        <v>0</v>
      </c>
      <c r="BA34" s="382" t="n">
        <v>0</v>
      </c>
      <c r="BB34" s="382" t="n">
        <v>0</v>
      </c>
      <c r="BC34" s="382" t="n">
        <v>0</v>
      </c>
      <c r="BD34" s="382" t="n">
        <v>0</v>
      </c>
      <c r="BE34" s="382" t="n">
        <v>0</v>
      </c>
      <c r="BF34" s="382" t="n">
        <v>0</v>
      </c>
      <c r="BG34" s="382" t="n">
        <v>0</v>
      </c>
      <c r="BH34" s="382" t="n">
        <v>0</v>
      </c>
      <c r="BI34" s="382" t="n">
        <v>0</v>
      </c>
      <c r="BJ34" s="382" t="n">
        <v>0</v>
      </c>
    </row>
    <row r="35" ht="36" customHeight="1">
      <c r="A35" s="381" t="inlineStr">
        <is>
          <t>EF-ES-1-2</t>
        </is>
      </c>
      <c r="B35" s="381" t="inlineStr">
        <is>
          <t>Activité de SSR</t>
        </is>
      </c>
      <c r="C35" s="382" t="n">
        <v>392.75876525138</v>
      </c>
      <c r="D35" s="383" t="n">
        <v>418.85691852</v>
      </c>
      <c r="E35" s="383" t="n">
        <v>432.71969528</v>
      </c>
      <c r="F35" s="382" t="n">
        <v>9197.8915803457</v>
      </c>
      <c r="G35" s="383" t="n">
        <v>9913.33288102</v>
      </c>
      <c r="H35" s="383" t="n">
        <v>10310.64940277</v>
      </c>
      <c r="I35" s="382" t="n">
        <v>139.73136925138</v>
      </c>
      <c r="J35" s="383" t="n">
        <v>148.52949924</v>
      </c>
      <c r="K35" s="383" t="n">
        <v>153.53025002</v>
      </c>
      <c r="L35" s="382" t="n">
        <v>2599.9670233657</v>
      </c>
      <c r="M35" s="383" t="n">
        <v>2765.68711024</v>
      </c>
      <c r="N35" s="383" t="n">
        <v>2850.46198602</v>
      </c>
      <c r="O35" s="382" t="n">
        <v>253.027396</v>
      </c>
      <c r="P35" s="383" t="n">
        <v>270.32741928</v>
      </c>
      <c r="Q35" s="383" t="n">
        <v>279.18944526</v>
      </c>
      <c r="R35" s="382" t="n">
        <v>6597.92455698</v>
      </c>
      <c r="S35" s="383" t="n">
        <v>7147.64577078</v>
      </c>
      <c r="T35" s="383" t="n">
        <v>7460.18741675</v>
      </c>
      <c r="U35" s="382" t="n">
        <v>20.295617</v>
      </c>
      <c r="V35" s="382" t="n">
        <v>25.78838021</v>
      </c>
      <c r="W35" s="382" t="n">
        <v>18.00453736</v>
      </c>
      <c r="X35" s="382" t="n">
        <v>1028.47642866</v>
      </c>
      <c r="Y35" s="382" t="n">
        <v>1118.3084792809</v>
      </c>
      <c r="Z35" s="382" t="n">
        <v>1168.76218414</v>
      </c>
      <c r="AA35" s="382" t="n">
        <v>193.97782</v>
      </c>
      <c r="AB35" s="382" t="n">
        <v>204.31802181233</v>
      </c>
      <c r="AC35" s="382" t="n">
        <v>219.20123054</v>
      </c>
      <c r="AD35" s="382" t="n">
        <v>2934.98864847</v>
      </c>
      <c r="AE35" s="382" t="n">
        <v>3247.3865353471</v>
      </c>
      <c r="AF35" s="382" t="n">
        <v>3396.44501403</v>
      </c>
      <c r="AG35" s="382" t="n">
        <v>38.753959</v>
      </c>
      <c r="AH35" s="382" t="n">
        <v>40.22101726</v>
      </c>
      <c r="AI35" s="382" t="n">
        <v>41.98367736</v>
      </c>
      <c r="AJ35" s="382" t="n">
        <v>2623.13434485</v>
      </c>
      <c r="AK35" s="382" t="n">
        <v>2781.9507561513</v>
      </c>
      <c r="AL35" s="382" t="n">
        <v>2894.98021858</v>
      </c>
      <c r="AM35" s="382" t="n">
        <v>0</v>
      </c>
      <c r="AN35" s="382" t="n">
        <v>0</v>
      </c>
      <c r="AO35" s="382" t="n">
        <v>0</v>
      </c>
      <c r="AP35" s="382" t="n">
        <v>0</v>
      </c>
      <c r="AQ35" s="382" t="n">
        <v>0</v>
      </c>
      <c r="AR35" s="382" t="n">
        <v>0</v>
      </c>
      <c r="AS35" s="382" t="n">
        <v>0</v>
      </c>
      <c r="AT35" s="382" t="n">
        <v>0</v>
      </c>
      <c r="AU35" s="382" t="n">
        <v>0</v>
      </c>
      <c r="AV35" s="382" t="n">
        <v>0</v>
      </c>
      <c r="AW35" s="382" t="n">
        <v>0</v>
      </c>
      <c r="AX35" s="382" t="n">
        <v>0</v>
      </c>
      <c r="AY35" s="382" t="n">
        <v>0</v>
      </c>
      <c r="AZ35" s="382" t="n">
        <v>0</v>
      </c>
      <c r="BA35" s="382" t="n">
        <v>0</v>
      </c>
      <c r="BB35" s="382" t="n">
        <v>0</v>
      </c>
      <c r="BC35" s="382" t="n">
        <v>0</v>
      </c>
      <c r="BD35" s="382" t="n">
        <v>0</v>
      </c>
      <c r="BE35" s="382" t="n">
        <v>0</v>
      </c>
      <c r="BF35" s="382" t="n">
        <v>0</v>
      </c>
      <c r="BG35" s="382" t="n">
        <v>0</v>
      </c>
      <c r="BH35" s="382" t="n">
        <v>0</v>
      </c>
      <c r="BI35" s="382" t="n">
        <v>0</v>
      </c>
      <c r="BJ35" s="382" t="n">
        <v>0</v>
      </c>
    </row>
    <row r="36" ht="60" customHeight="1">
      <c r="A36" s="381" t="inlineStr">
        <is>
          <t>EF-ES-1-2-1</t>
        </is>
      </c>
      <c r="B36" s="381" t="inlineStr">
        <is>
          <t>Activité de SSR en DAF</t>
        </is>
      </c>
      <c r="C36" s="382" t="n">
        <v>331.35860325138</v>
      </c>
      <c r="D36" s="383" t="n">
        <v>349.20918148</v>
      </c>
      <c r="E36" s="383" t="n">
        <v>368.49023614</v>
      </c>
      <c r="F36" s="382" t="n">
        <v>7875.0552723057</v>
      </c>
      <c r="G36" s="383" t="n">
        <v>8233.864253350001</v>
      </c>
      <c r="H36" s="383" t="n">
        <v>8792.945952919999</v>
      </c>
      <c r="I36" s="382" t="n">
        <v>114.32863925138</v>
      </c>
      <c r="J36" s="383" t="n">
        <v>119.04863948</v>
      </c>
      <c r="K36" s="383" t="n">
        <v>122.37805014</v>
      </c>
      <c r="L36" s="382" t="n">
        <v>2140.8817266457</v>
      </c>
      <c r="M36" s="383" t="n">
        <v>2207.29267717</v>
      </c>
      <c r="N36" s="383" t="n">
        <v>2266.25173337</v>
      </c>
      <c r="O36" s="382" t="n">
        <v>217.029964</v>
      </c>
      <c r="P36" s="383" t="n">
        <v>230.160542</v>
      </c>
      <c r="Q36" s="383" t="n">
        <v>246.112186</v>
      </c>
      <c r="R36" s="382" t="n">
        <v>5734.17354566</v>
      </c>
      <c r="S36" s="383" t="n">
        <v>6026.57157618</v>
      </c>
      <c r="T36" s="383" t="n">
        <v>6526.69421955</v>
      </c>
      <c r="U36" s="382" t="n">
        <v>15.979301</v>
      </c>
      <c r="V36" s="382" t="n">
        <v>23.73369</v>
      </c>
      <c r="W36" s="382" t="n">
        <v>16.111041</v>
      </c>
      <c r="X36" s="382" t="n">
        <v>896.00319217</v>
      </c>
      <c r="Y36" s="382" t="n">
        <v>979.36978885</v>
      </c>
      <c r="Z36" s="382" t="n">
        <v>1030.35766156</v>
      </c>
      <c r="AA36" s="382" t="n">
        <v>168.011114</v>
      </c>
      <c r="AB36" s="382" t="n">
        <v>173.556918</v>
      </c>
      <c r="AC36" s="382" t="n">
        <v>194.273857</v>
      </c>
      <c r="AD36" s="382" t="n">
        <v>2563.19305329</v>
      </c>
      <c r="AE36" s="382" t="n">
        <v>2797.70359847</v>
      </c>
      <c r="AF36" s="382" t="n">
        <v>3007.81675468</v>
      </c>
      <c r="AG36" s="382" t="n">
        <v>33.039549</v>
      </c>
      <c r="AH36" s="382" t="n">
        <v>32.869934</v>
      </c>
      <c r="AI36" s="382" t="n">
        <v>35.727288</v>
      </c>
      <c r="AJ36" s="382" t="n">
        <v>2263.7729332</v>
      </c>
      <c r="AK36" s="382" t="n">
        <v>2249.49818886</v>
      </c>
      <c r="AL36" s="382" t="n">
        <v>2488.51980331</v>
      </c>
      <c r="AM36" s="382" t="n">
        <v>0</v>
      </c>
      <c r="AN36" s="382" t="n">
        <v>0</v>
      </c>
      <c r="AO36" s="382" t="n">
        <v>0</v>
      </c>
      <c r="AP36" s="382" t="n">
        <v>0</v>
      </c>
      <c r="AQ36" s="382" t="n">
        <v>0</v>
      </c>
      <c r="AR36" s="382" t="n">
        <v>0</v>
      </c>
      <c r="AS36" s="382" t="n">
        <v>0</v>
      </c>
      <c r="AT36" s="382" t="n">
        <v>0</v>
      </c>
      <c r="AU36" s="382" t="n">
        <v>0</v>
      </c>
      <c r="AV36" s="382" t="n">
        <v>0</v>
      </c>
      <c r="AW36" s="382" t="n">
        <v>0</v>
      </c>
      <c r="AX36" s="382" t="n">
        <v>0</v>
      </c>
      <c r="AY36" s="382" t="n">
        <v>0</v>
      </c>
      <c r="AZ36" s="382" t="n">
        <v>0</v>
      </c>
      <c r="BA36" s="382" t="n">
        <v>0</v>
      </c>
      <c r="BB36" s="382" t="n">
        <v>0</v>
      </c>
      <c r="BC36" s="382" t="n">
        <v>0</v>
      </c>
      <c r="BD36" s="382" t="n">
        <v>0</v>
      </c>
      <c r="BE36" s="382" t="n">
        <v>0</v>
      </c>
      <c r="BF36" s="382" t="n">
        <v>0</v>
      </c>
      <c r="BG36" s="382" t="n">
        <v>0</v>
      </c>
      <c r="BH36" s="382" t="n">
        <v>0</v>
      </c>
      <c r="BI36" s="382" t="n">
        <v>0</v>
      </c>
      <c r="BJ36" s="382" t="n">
        <v>0</v>
      </c>
    </row>
    <row r="37" ht="36" customHeight="1">
      <c r="A37" s="381" t="inlineStr">
        <is>
          <t>EF-ES-1-2-2</t>
        </is>
      </c>
      <c r="B37" s="381" t="inlineStr">
        <is>
          <t>MIGAC SSR</t>
        </is>
      </c>
      <c r="C37" s="382" t="n">
        <v>23.731367</v>
      </c>
      <c r="D37" s="383" t="n">
        <v>31.437283</v>
      </c>
      <c r="E37" s="383" t="n">
        <v>24.271812</v>
      </c>
      <c r="F37" s="382" t="n">
        <v>383.87852716</v>
      </c>
      <c r="G37" s="383" t="n">
        <v>715.104954</v>
      </c>
      <c r="H37" s="383" t="n">
        <v>513.7611981</v>
      </c>
      <c r="I37" s="382" t="n">
        <v>11.299474</v>
      </c>
      <c r="J37" s="383" t="n">
        <v>15.012458</v>
      </c>
      <c r="K37" s="383" t="n">
        <v>15.548621</v>
      </c>
      <c r="L37" s="382" t="n">
        <v>172.64363912</v>
      </c>
      <c r="M37" s="383" t="n">
        <v>260.7873126</v>
      </c>
      <c r="N37" s="383" t="n">
        <v>269.77361601</v>
      </c>
      <c r="O37" s="382" t="n">
        <v>12.431893</v>
      </c>
      <c r="P37" s="383" t="n">
        <v>16.424825</v>
      </c>
      <c r="Q37" s="383" t="n">
        <v>8.723191</v>
      </c>
      <c r="R37" s="382" t="n">
        <v>211.23488804</v>
      </c>
      <c r="S37" s="383" t="n">
        <v>454.3176414</v>
      </c>
      <c r="T37" s="383" t="n">
        <v>243.98758209</v>
      </c>
      <c r="U37" s="382" t="n">
        <v>2.596779</v>
      </c>
      <c r="V37" s="382" t="n">
        <v>0.5283369999999999</v>
      </c>
      <c r="W37" s="382" t="n">
        <v>0.370913</v>
      </c>
      <c r="X37" s="382" t="n">
        <v>33.39880291</v>
      </c>
      <c r="Y37" s="382" t="n">
        <v>37.64018861</v>
      </c>
      <c r="Z37" s="382" t="n">
        <v>34.52880667</v>
      </c>
      <c r="AA37" s="382" t="n">
        <v>7.596216</v>
      </c>
      <c r="AB37" s="382" t="n">
        <v>12.120406</v>
      </c>
      <c r="AC37" s="382" t="n">
        <v>6.012185</v>
      </c>
      <c r="AD37" s="382" t="n">
        <v>82.63733028999999</v>
      </c>
      <c r="AE37" s="382" t="n">
        <v>156.42989624</v>
      </c>
      <c r="AF37" s="382" t="n">
        <v>88.42870839</v>
      </c>
      <c r="AG37" s="382" t="n">
        <v>2.238898</v>
      </c>
      <c r="AH37" s="382" t="n">
        <v>3.776082</v>
      </c>
      <c r="AI37" s="382" t="n">
        <v>2.340093</v>
      </c>
      <c r="AJ37" s="382" t="n">
        <v>95.13081284</v>
      </c>
      <c r="AK37" s="382" t="n">
        <v>260.24755655</v>
      </c>
      <c r="AL37" s="382" t="n">
        <v>121.03006703</v>
      </c>
      <c r="AM37" s="382" t="n">
        <v>0</v>
      </c>
      <c r="AN37" s="382" t="n">
        <v>0</v>
      </c>
      <c r="AO37" s="382" t="n">
        <v>0</v>
      </c>
      <c r="AP37" s="382" t="n">
        <v>0</v>
      </c>
      <c r="AQ37" s="382" t="n">
        <v>0</v>
      </c>
      <c r="AR37" s="382" t="n">
        <v>0</v>
      </c>
      <c r="AS37" s="382" t="n">
        <v>0</v>
      </c>
      <c r="AT37" s="382" t="n">
        <v>0</v>
      </c>
      <c r="AU37" s="382" t="n">
        <v>0</v>
      </c>
      <c r="AV37" s="382" t="n">
        <v>0</v>
      </c>
      <c r="AW37" s="382" t="n">
        <v>0</v>
      </c>
      <c r="AX37" s="382" t="n">
        <v>0</v>
      </c>
      <c r="AY37" s="382" t="n">
        <v>0</v>
      </c>
      <c r="AZ37" s="382" t="n">
        <v>0</v>
      </c>
      <c r="BA37" s="382" t="n">
        <v>0</v>
      </c>
      <c r="BB37" s="382" t="n">
        <v>0</v>
      </c>
      <c r="BC37" s="382" t="n">
        <v>0</v>
      </c>
      <c r="BD37" s="382" t="n">
        <v>0</v>
      </c>
      <c r="BE37" s="382" t="n">
        <v>0</v>
      </c>
      <c r="BF37" s="382" t="n">
        <v>0</v>
      </c>
      <c r="BG37" s="382" t="n">
        <v>0</v>
      </c>
      <c r="BH37" s="382" t="n">
        <v>0</v>
      </c>
      <c r="BI37" s="382" t="n">
        <v>0</v>
      </c>
      <c r="BJ37" s="382" t="n">
        <v>0</v>
      </c>
    </row>
    <row r="38" ht="96" customHeight="1">
      <c r="A38" s="381" t="inlineStr">
        <is>
          <t>EF-ES-1-2-3</t>
        </is>
      </c>
      <c r="B38" s="381" t="inlineStr">
        <is>
          <t>dont Dotation Modulée à l'Activité SSR</t>
        </is>
      </c>
      <c r="C38" s="382" t="n">
        <v>34.869532</v>
      </c>
      <c r="D38" s="383" t="n">
        <v>34.96996771</v>
      </c>
      <c r="E38" s="383" t="n">
        <v>35.98095338</v>
      </c>
      <c r="F38" s="382" t="n">
        <v>867.608297</v>
      </c>
      <c r="G38" s="383" t="n">
        <v>881.3154216299999</v>
      </c>
      <c r="H38" s="383" t="n">
        <v>896.08163042</v>
      </c>
      <c r="I38" s="382" t="n">
        <v>13.180731</v>
      </c>
      <c r="J38" s="383" t="n">
        <v>13.38104576</v>
      </c>
      <c r="K38" s="383" t="n">
        <v>14.15464688</v>
      </c>
      <c r="L38" s="382" t="n">
        <v>266.867955</v>
      </c>
      <c r="M38" s="383" t="n">
        <v>274.41471032</v>
      </c>
      <c r="N38" s="383" t="n">
        <v>284.30004542</v>
      </c>
      <c r="O38" s="382" t="n">
        <v>21.688801</v>
      </c>
      <c r="P38" s="383" t="n">
        <v>21.58892195</v>
      </c>
      <c r="Q38" s="383" t="n">
        <v>21.8263065</v>
      </c>
      <c r="R38" s="382" t="n">
        <v>600.7403420000001</v>
      </c>
      <c r="S38" s="383" t="n">
        <v>606.90071131</v>
      </c>
      <c r="T38" s="383" t="n">
        <v>611.781585</v>
      </c>
      <c r="U38" s="382" t="n">
        <v>1.488467</v>
      </c>
      <c r="V38" s="382" t="n">
        <v>1.29385921</v>
      </c>
      <c r="W38" s="382" t="n">
        <v>1.29229</v>
      </c>
      <c r="X38" s="382" t="n">
        <v>91.64506</v>
      </c>
      <c r="Y38" s="382" t="n">
        <v>92.70729363</v>
      </c>
      <c r="Z38" s="382" t="n">
        <v>93.44313566</v>
      </c>
      <c r="AA38" s="382" t="n">
        <v>16.999269</v>
      </c>
      <c r="AB38" s="382" t="n">
        <v>17.042680982092</v>
      </c>
      <c r="AC38" s="382" t="n">
        <v>17.03218314</v>
      </c>
      <c r="AD38" s="382" t="n">
        <v>267.248275</v>
      </c>
      <c r="AE38" s="382" t="n">
        <v>267.70351190564</v>
      </c>
      <c r="AF38" s="382" t="n">
        <v>270.2295668</v>
      </c>
      <c r="AG38" s="382" t="n">
        <v>3.201065</v>
      </c>
      <c r="AH38" s="382" t="n">
        <v>3.25238176</v>
      </c>
      <c r="AI38" s="382" t="n">
        <v>3.50183336</v>
      </c>
      <c r="AJ38" s="382" t="n">
        <v>241.847007</v>
      </c>
      <c r="AK38" s="382" t="n">
        <v>246.48990577</v>
      </c>
      <c r="AL38" s="382" t="n">
        <v>248.10888254</v>
      </c>
      <c r="AM38" s="382" t="n">
        <v>0</v>
      </c>
      <c r="AN38" s="382" t="n">
        <v>0</v>
      </c>
      <c r="AO38" s="382" t="n">
        <v>0</v>
      </c>
      <c r="AP38" s="382" t="n">
        <v>0</v>
      </c>
      <c r="AQ38" s="382" t="n">
        <v>0</v>
      </c>
      <c r="AR38" s="382" t="n">
        <v>0</v>
      </c>
      <c r="AS38" s="382" t="n">
        <v>0</v>
      </c>
      <c r="AT38" s="382" t="n">
        <v>0</v>
      </c>
      <c r="AU38" s="382" t="n">
        <v>0</v>
      </c>
      <c r="AV38" s="382" t="n">
        <v>0</v>
      </c>
      <c r="AW38" s="382" t="n">
        <v>0</v>
      </c>
      <c r="AX38" s="382" t="n">
        <v>0</v>
      </c>
      <c r="AY38" s="382" t="n">
        <v>0</v>
      </c>
      <c r="AZ38" s="382" t="n">
        <v>0</v>
      </c>
      <c r="BA38" s="382" t="n">
        <v>0</v>
      </c>
      <c r="BB38" s="382" t="n">
        <v>0</v>
      </c>
      <c r="BC38" s="382" t="n">
        <v>0</v>
      </c>
      <c r="BD38" s="382" t="n">
        <v>0</v>
      </c>
      <c r="BE38" s="382" t="n">
        <v>0</v>
      </c>
      <c r="BF38" s="382" t="n">
        <v>0</v>
      </c>
      <c r="BG38" s="382" t="n">
        <v>0</v>
      </c>
      <c r="BH38" s="382" t="n">
        <v>0</v>
      </c>
      <c r="BI38" s="382" t="n">
        <v>0</v>
      </c>
      <c r="BJ38" s="382" t="n">
        <v>0</v>
      </c>
    </row>
    <row r="39" ht="36" customHeight="1">
      <c r="A39" s="381" t="inlineStr">
        <is>
          <t>EF-ES-1-2-4</t>
        </is>
      </c>
      <c r="B39" s="381" t="inlineStr">
        <is>
          <t>dont IFAC SSR</t>
        </is>
      </c>
      <c r="C39" s="382" t="n">
        <v>2.522045</v>
      </c>
      <c r="D39" s="383" t="n">
        <v>2.830557</v>
      </c>
      <c r="E39" s="383" t="n">
        <v>3.813786</v>
      </c>
      <c r="F39" s="382" t="n">
        <v>61.16530388</v>
      </c>
      <c r="G39" s="383" t="n">
        <v>71.10086779</v>
      </c>
      <c r="H39" s="383" t="n">
        <v>95.67911653</v>
      </c>
      <c r="I39" s="382" t="n">
        <v>0.922525</v>
      </c>
      <c r="J39" s="383" t="n">
        <v>1.087356</v>
      </c>
      <c r="K39" s="383" t="n">
        <v>1.448932</v>
      </c>
      <c r="L39" s="382" t="n">
        <v>19.5737026</v>
      </c>
      <c r="M39" s="383" t="n">
        <v>23.19241015</v>
      </c>
      <c r="N39" s="383" t="n">
        <v>30.13659122</v>
      </c>
      <c r="O39" s="382" t="n">
        <v>1.59952</v>
      </c>
      <c r="P39" s="383" t="n">
        <v>1.743201</v>
      </c>
      <c r="Q39" s="383" t="n">
        <v>2.364854</v>
      </c>
      <c r="R39" s="382" t="n">
        <v>41.59160128</v>
      </c>
      <c r="S39" s="383" t="n">
        <v>47.90845764</v>
      </c>
      <c r="T39" s="383" t="n">
        <v>65.54252531</v>
      </c>
      <c r="U39" s="382" t="n">
        <v>0.111627</v>
      </c>
      <c r="V39" s="382" t="n">
        <v>0.113051</v>
      </c>
      <c r="W39" s="382" t="n">
        <v>0.168183</v>
      </c>
      <c r="X39" s="382" t="n">
        <v>5.80993458</v>
      </c>
      <c r="Y39" s="382" t="n">
        <v>6.72467296</v>
      </c>
      <c r="Z39" s="382" t="n">
        <v>9.85875622</v>
      </c>
      <c r="AA39" s="382" t="n">
        <v>1.216469</v>
      </c>
      <c r="AB39" s="382" t="n">
        <v>1.313613</v>
      </c>
      <c r="AC39" s="382" t="n">
        <v>1.785541</v>
      </c>
      <c r="AD39" s="382" t="n">
        <v>17.85597789</v>
      </c>
      <c r="AE39" s="382" t="n">
        <v>20.42841274</v>
      </c>
      <c r="AF39" s="382" t="n">
        <v>28.02747977</v>
      </c>
      <c r="AG39" s="382" t="n">
        <v>0.271424</v>
      </c>
      <c r="AH39" s="382" t="n">
        <v>0.316537</v>
      </c>
      <c r="AI39" s="382" t="n">
        <v>0.41113</v>
      </c>
      <c r="AJ39" s="382" t="n">
        <v>17.87286281</v>
      </c>
      <c r="AK39" s="382" t="n">
        <v>20.75537194</v>
      </c>
      <c r="AL39" s="382" t="n">
        <v>27.65628932</v>
      </c>
      <c r="AM39" s="382" t="n">
        <v>0</v>
      </c>
      <c r="AN39" s="382" t="n">
        <v>0</v>
      </c>
      <c r="AO39" s="382" t="n">
        <v>0</v>
      </c>
      <c r="AP39" s="382" t="n">
        <v>0</v>
      </c>
      <c r="AQ39" s="382" t="n">
        <v>0</v>
      </c>
      <c r="AR39" s="382" t="n">
        <v>0</v>
      </c>
      <c r="AS39" s="382" t="n">
        <v>0</v>
      </c>
      <c r="AT39" s="382" t="n">
        <v>0</v>
      </c>
      <c r="AU39" s="382" t="n">
        <v>0</v>
      </c>
      <c r="AV39" s="382" t="n">
        <v>0</v>
      </c>
      <c r="AW39" s="382" t="n">
        <v>0</v>
      </c>
      <c r="AX39" s="382" t="n">
        <v>0</v>
      </c>
      <c r="AY39" s="382" t="n">
        <v>0</v>
      </c>
      <c r="AZ39" s="382" t="n">
        <v>0</v>
      </c>
      <c r="BA39" s="382" t="n">
        <v>0</v>
      </c>
      <c r="BB39" s="382" t="n">
        <v>0</v>
      </c>
      <c r="BC39" s="382" t="n">
        <v>0</v>
      </c>
      <c r="BD39" s="382" t="n">
        <v>0</v>
      </c>
      <c r="BE39" s="382" t="n">
        <v>0</v>
      </c>
      <c r="BF39" s="382" t="n">
        <v>0</v>
      </c>
      <c r="BG39" s="382" t="n">
        <v>0</v>
      </c>
      <c r="BH39" s="382" t="n">
        <v>0</v>
      </c>
      <c r="BI39" s="382" t="n">
        <v>0</v>
      </c>
      <c r="BJ39" s="382" t="n">
        <v>0</v>
      </c>
    </row>
    <row r="40" ht="48" customHeight="1">
      <c r="A40" s="381" t="inlineStr">
        <is>
          <t>EF-ES-1-2-5</t>
        </is>
      </c>
      <c r="B40" s="381" t="inlineStr">
        <is>
          <t>ACE SSR (ex DG)</t>
        </is>
      </c>
      <c r="C40" s="382" t="n">
        <v>0.277218</v>
      </c>
      <c r="D40" s="383" t="n">
        <v>0.40992933</v>
      </c>
      <c r="E40" s="383" t="n">
        <v>0.16290776</v>
      </c>
      <c r="F40" s="382" t="n">
        <v>10.18418</v>
      </c>
      <c r="G40" s="383" t="n">
        <v>11.94738425</v>
      </c>
      <c r="H40" s="383" t="n">
        <v>12.1815048</v>
      </c>
      <c r="I40" s="382" t="n">
        <v>0</v>
      </c>
      <c r="J40" s="383" t="n">
        <v>0</v>
      </c>
      <c r="K40" s="383" t="n">
        <v>0</v>
      </c>
      <c r="L40" s="382" t="n">
        <v>0</v>
      </c>
      <c r="M40" s="383" t="n">
        <v>0</v>
      </c>
      <c r="N40" s="383" t="n">
        <v>0</v>
      </c>
      <c r="O40" s="382" t="n">
        <v>0.277218</v>
      </c>
      <c r="P40" s="383" t="n">
        <v>0.40992933</v>
      </c>
      <c r="Q40" s="383" t="n">
        <v>0.16290776</v>
      </c>
      <c r="R40" s="382" t="n">
        <v>10.18418</v>
      </c>
      <c r="S40" s="383" t="n">
        <v>11.94738425</v>
      </c>
      <c r="T40" s="383" t="n">
        <v>12.1815048</v>
      </c>
      <c r="U40" s="382" t="n">
        <v>0.119443</v>
      </c>
      <c r="V40" s="382" t="n">
        <v>0.119443</v>
      </c>
      <c r="W40" s="382" t="n">
        <v>0.06211036</v>
      </c>
      <c r="X40" s="382" t="n">
        <v>1.619439</v>
      </c>
      <c r="Y40" s="382" t="n">
        <v>1.8665352309122</v>
      </c>
      <c r="Z40" s="382" t="n">
        <v>0.57382403</v>
      </c>
      <c r="AA40" s="382" t="n">
        <v>0.154752</v>
      </c>
      <c r="AB40" s="382" t="n">
        <v>0.28440383024228</v>
      </c>
      <c r="AC40" s="382" t="n">
        <v>0.09746440000000001</v>
      </c>
      <c r="AD40" s="382" t="n">
        <v>4.054012</v>
      </c>
      <c r="AE40" s="382" t="n">
        <v>5.121115991506</v>
      </c>
      <c r="AF40" s="382" t="n">
        <v>1.94250439</v>
      </c>
      <c r="AG40" s="382" t="n">
        <v>0.003023</v>
      </c>
      <c r="AH40" s="382" t="n">
        <v>0.0060825</v>
      </c>
      <c r="AI40" s="382" t="n">
        <v>0.003333</v>
      </c>
      <c r="AJ40" s="382" t="n">
        <v>4.510729</v>
      </c>
      <c r="AK40" s="382" t="n">
        <v>4.9597330313458</v>
      </c>
      <c r="AL40" s="382" t="n">
        <v>9.66517638</v>
      </c>
      <c r="AM40" s="382" t="n">
        <v>0</v>
      </c>
      <c r="AN40" s="382" t="n">
        <v>0</v>
      </c>
      <c r="AO40" s="382" t="n">
        <v>0</v>
      </c>
      <c r="AP40" s="382" t="n">
        <v>0</v>
      </c>
      <c r="AQ40" s="382" t="n">
        <v>0</v>
      </c>
      <c r="AR40" s="382" t="n">
        <v>0</v>
      </c>
      <c r="AS40" s="382" t="n">
        <v>0</v>
      </c>
      <c r="AT40" s="382" t="n">
        <v>0</v>
      </c>
      <c r="AU40" s="382" t="n">
        <v>0</v>
      </c>
      <c r="AV40" s="382" t="n">
        <v>0</v>
      </c>
      <c r="AW40" s="382" t="n">
        <v>0</v>
      </c>
      <c r="AX40" s="382" t="n">
        <v>0</v>
      </c>
      <c r="AY40" s="382" t="n">
        <v>0</v>
      </c>
      <c r="AZ40" s="382" t="n">
        <v>0</v>
      </c>
      <c r="BA40" s="382" t="n">
        <v>0</v>
      </c>
      <c r="BB40" s="382" t="n">
        <v>0</v>
      </c>
      <c r="BC40" s="382" t="n">
        <v>0</v>
      </c>
      <c r="BD40" s="382" t="n">
        <v>0</v>
      </c>
      <c r="BE40" s="382" t="n">
        <v>0</v>
      </c>
      <c r="BF40" s="382" t="n">
        <v>0</v>
      </c>
      <c r="BG40" s="382" t="n">
        <v>0</v>
      </c>
      <c r="BH40" s="382" t="n">
        <v>0</v>
      </c>
      <c r="BI40" s="382" t="n">
        <v>0</v>
      </c>
      <c r="BJ40" s="382" t="n">
        <v>0</v>
      </c>
    </row>
    <row r="41" ht="108" customHeight="1">
      <c r="A41" s="381" t="inlineStr">
        <is>
          <t>EF-ES-1-2-8</t>
        </is>
      </c>
      <c r="B41" s="381" t="inlineStr">
        <is>
          <t xml:space="preserve">Reversement suite au dégel SSR de la DMA </t>
        </is>
      </c>
      <c r="C41" s="382" t="n">
        <v>0</v>
      </c>
      <c r="D41" s="383" t="n">
        <v>0</v>
      </c>
      <c r="E41" s="383" t="n">
        <v>0</v>
      </c>
      <c r="F41" s="382" t="n">
        <v>0</v>
      </c>
      <c r="G41" s="383" t="n">
        <v>0</v>
      </c>
      <c r="H41" s="383" t="n">
        <v>0</v>
      </c>
      <c r="I41" s="382" t="n">
        <v>0</v>
      </c>
      <c r="J41" s="383" t="n">
        <v>0</v>
      </c>
      <c r="K41" s="383" t="n">
        <v>0</v>
      </c>
      <c r="L41" s="382" t="n">
        <v>0</v>
      </c>
      <c r="M41" s="383" t="n">
        <v>0</v>
      </c>
      <c r="N41" s="383" t="n">
        <v>0</v>
      </c>
      <c r="O41" s="382" t="n">
        <v>0</v>
      </c>
      <c r="P41" s="383" t="n">
        <v>0</v>
      </c>
      <c r="Q41" s="383" t="n">
        <v>0</v>
      </c>
      <c r="R41" s="382" t="n">
        <v>0</v>
      </c>
      <c r="S41" s="383" t="n">
        <v>0</v>
      </c>
      <c r="T41" s="383" t="n">
        <v>0</v>
      </c>
      <c r="U41" s="382" t="n">
        <v>0</v>
      </c>
      <c r="V41" s="382" t="n">
        <v>0</v>
      </c>
      <c r="W41" s="382" t="n">
        <v>0</v>
      </c>
      <c r="X41" s="382" t="n">
        <v>0</v>
      </c>
      <c r="Y41" s="382" t="n">
        <v>0</v>
      </c>
      <c r="Z41" s="382" t="n">
        <v>0</v>
      </c>
      <c r="AA41" s="382" t="n">
        <v>0</v>
      </c>
      <c r="AB41" s="382" t="n">
        <v>0</v>
      </c>
      <c r="AC41" s="382" t="n">
        <v>0</v>
      </c>
      <c r="AD41" s="382" t="n">
        <v>0</v>
      </c>
      <c r="AE41" s="382" t="n">
        <v>0</v>
      </c>
      <c r="AF41" s="382" t="n">
        <v>0</v>
      </c>
      <c r="AG41" s="382" t="n">
        <v>0</v>
      </c>
      <c r="AH41" s="382" t="n">
        <v>0</v>
      </c>
      <c r="AI41" s="382" t="n">
        <v>0</v>
      </c>
      <c r="AJ41" s="382" t="n">
        <v>0</v>
      </c>
      <c r="AK41" s="382" t="n">
        <v>0</v>
      </c>
      <c r="AL41" s="382" t="n">
        <v>0</v>
      </c>
      <c r="AM41" s="382" t="n">
        <v>0</v>
      </c>
      <c r="AN41" s="382" t="n">
        <v>0</v>
      </c>
      <c r="AO41" s="382" t="n">
        <v>0</v>
      </c>
      <c r="AP41" s="382" t="n">
        <v>0</v>
      </c>
      <c r="AQ41" s="382" t="n">
        <v>0</v>
      </c>
      <c r="AR41" s="382" t="n">
        <v>0</v>
      </c>
      <c r="AS41" s="382" t="n">
        <v>0</v>
      </c>
      <c r="AT41" s="382" t="n">
        <v>0</v>
      </c>
      <c r="AU41" s="382" t="n">
        <v>0</v>
      </c>
      <c r="AV41" s="382" t="n">
        <v>0</v>
      </c>
      <c r="AW41" s="382" t="n">
        <v>0</v>
      </c>
      <c r="AX41" s="382" t="n">
        <v>0</v>
      </c>
      <c r="AY41" s="382" t="n">
        <v>0</v>
      </c>
      <c r="AZ41" s="382" t="n">
        <v>0</v>
      </c>
      <c r="BA41" s="382" t="n">
        <v>0</v>
      </c>
      <c r="BB41" s="382" t="n">
        <v>0</v>
      </c>
      <c r="BC41" s="382" t="n">
        <v>0</v>
      </c>
      <c r="BD41" s="382" t="n">
        <v>0</v>
      </c>
      <c r="BE41" s="382" t="n">
        <v>0</v>
      </c>
      <c r="BF41" s="382" t="n">
        <v>0</v>
      </c>
      <c r="BG41" s="382" t="n">
        <v>0</v>
      </c>
      <c r="BH41" s="382" t="n">
        <v>0</v>
      </c>
      <c r="BI41" s="382" t="n">
        <v>0</v>
      </c>
      <c r="BJ41" s="382" t="n">
        <v>0</v>
      </c>
    </row>
    <row r="42" ht="36" customHeight="1">
      <c r="A42" s="381" t="inlineStr">
        <is>
          <t>EF-ES-1-3</t>
        </is>
      </c>
      <c r="B42" s="381" t="inlineStr">
        <is>
          <t>Activité de PSY</t>
        </is>
      </c>
      <c r="C42" s="382" t="n">
        <v>457.80092871083</v>
      </c>
      <c r="D42" s="383" t="n">
        <v>477.53278209</v>
      </c>
      <c r="E42" s="383" t="n">
        <v>513.2248489999999</v>
      </c>
      <c r="F42" s="382" t="n">
        <v>10236.152183997</v>
      </c>
      <c r="G42" s="383" t="n">
        <v>10942.08742127</v>
      </c>
      <c r="H42" s="383" t="n">
        <v>11705.83535743</v>
      </c>
      <c r="I42" s="382" t="n">
        <v>29.432614710834</v>
      </c>
      <c r="J42" s="383" t="n">
        <v>31.51885809</v>
      </c>
      <c r="K42" s="383" t="n">
        <v>36.441849</v>
      </c>
      <c r="L42" s="382" t="n">
        <v>804.45283619662</v>
      </c>
      <c r="M42" s="383" t="n">
        <v>855.25494353</v>
      </c>
      <c r="N42" s="383" t="n">
        <v>977.09138997</v>
      </c>
      <c r="O42" s="382" t="n">
        <v>428.368314</v>
      </c>
      <c r="P42" s="383" t="n">
        <v>446.013924</v>
      </c>
      <c r="Q42" s="383" t="n">
        <v>476.783</v>
      </c>
      <c r="R42" s="382" t="n">
        <v>9431.6993478</v>
      </c>
      <c r="S42" s="383" t="n">
        <v>10086.83247774</v>
      </c>
      <c r="T42" s="383" t="n">
        <v>10728.74396746</v>
      </c>
      <c r="U42" s="382" t="n">
        <v>21.853045</v>
      </c>
      <c r="V42" s="382" t="n">
        <v>23.512552</v>
      </c>
      <c r="W42" s="382" t="n">
        <v>27.412624</v>
      </c>
      <c r="X42" s="382" t="n">
        <v>765.35271493</v>
      </c>
      <c r="Y42" s="382" t="n">
        <v>840.72506016</v>
      </c>
      <c r="Z42" s="382" t="n">
        <v>896.5653837</v>
      </c>
      <c r="AA42" s="382" t="n">
        <v>314.058993</v>
      </c>
      <c r="AB42" s="382" t="n">
        <v>326.719491</v>
      </c>
      <c r="AC42" s="382" t="n">
        <v>351.615691</v>
      </c>
      <c r="AD42" s="382" t="n">
        <v>7280.61470042</v>
      </c>
      <c r="AE42" s="382" t="n">
        <v>7811.74601498</v>
      </c>
      <c r="AF42" s="382" t="n">
        <v>8307.33151122</v>
      </c>
      <c r="AG42" s="382" t="n">
        <v>92.456276</v>
      </c>
      <c r="AH42" s="382" t="n">
        <v>95.781881</v>
      </c>
      <c r="AI42" s="382" t="n">
        <v>97.75468499999999</v>
      </c>
      <c r="AJ42" s="382" t="n">
        <v>1367.04775545</v>
      </c>
      <c r="AK42" s="382" t="n">
        <v>1434.3614026</v>
      </c>
      <c r="AL42" s="382" t="n">
        <v>1524.84707254</v>
      </c>
      <c r="AM42" s="382" t="n">
        <v>0</v>
      </c>
      <c r="AN42" s="382" t="n">
        <v>0</v>
      </c>
      <c r="AO42" s="382" t="n">
        <v>0</v>
      </c>
      <c r="AP42" s="382" t="n">
        <v>0</v>
      </c>
      <c r="AQ42" s="382" t="n">
        <v>0</v>
      </c>
      <c r="AR42" s="382" t="n">
        <v>0</v>
      </c>
      <c r="AS42" s="382" t="n">
        <v>0</v>
      </c>
      <c r="AT42" s="382" t="n">
        <v>0</v>
      </c>
      <c r="AU42" s="382" t="n">
        <v>0</v>
      </c>
      <c r="AV42" s="382" t="n">
        <v>0</v>
      </c>
      <c r="AW42" s="382" t="n">
        <v>0</v>
      </c>
      <c r="AX42" s="382" t="n">
        <v>0</v>
      </c>
      <c r="AY42" s="382" t="n">
        <v>0</v>
      </c>
      <c r="AZ42" s="382" t="n">
        <v>0</v>
      </c>
      <c r="BA42" s="382" t="n">
        <v>0</v>
      </c>
      <c r="BB42" s="382" t="n">
        <v>0</v>
      </c>
      <c r="BC42" s="382" t="n">
        <v>0</v>
      </c>
      <c r="BD42" s="382" t="n">
        <v>0</v>
      </c>
      <c r="BE42" s="382" t="n">
        <v>0</v>
      </c>
      <c r="BF42" s="382" t="n">
        <v>0</v>
      </c>
      <c r="BG42" s="382" t="n">
        <v>0</v>
      </c>
      <c r="BH42" s="382" t="n">
        <v>0</v>
      </c>
      <c r="BI42" s="382" t="n">
        <v>0</v>
      </c>
      <c r="BJ42" s="382" t="n">
        <v>0</v>
      </c>
    </row>
    <row r="43" ht="36" customHeight="1">
      <c r="A43" s="381" t="inlineStr">
        <is>
          <t>EF-ES-1-4</t>
        </is>
      </c>
      <c r="B43" s="381" t="inlineStr">
        <is>
          <t>Activité de SLD</t>
        </is>
      </c>
      <c r="C43" s="382" t="n">
        <v>47.7062</v>
      </c>
      <c r="D43" s="383" t="n">
        <v>50.995308</v>
      </c>
      <c r="E43" s="383" t="n">
        <v>54.8107</v>
      </c>
      <c r="F43" s="382" t="n">
        <v>1099.09484608</v>
      </c>
      <c r="G43" s="383" t="n">
        <v>1193.82149028</v>
      </c>
      <c r="H43" s="383" t="n">
        <v>1267.29717791</v>
      </c>
      <c r="I43" s="382" t="n">
        <v>0</v>
      </c>
      <c r="J43" s="383" t="n">
        <v>0</v>
      </c>
      <c r="K43" s="383" t="n">
        <v>0</v>
      </c>
      <c r="L43" s="382" t="n">
        <v>0</v>
      </c>
      <c r="M43" s="383" t="n">
        <v>0</v>
      </c>
      <c r="N43" s="383" t="n">
        <v>0</v>
      </c>
      <c r="O43" s="382" t="n">
        <v>47.7062</v>
      </c>
      <c r="P43" s="383" t="n">
        <v>50.995308</v>
      </c>
      <c r="Q43" s="383" t="n">
        <v>54.8107</v>
      </c>
      <c r="R43" s="382" t="n">
        <v>1099.09484608</v>
      </c>
      <c r="S43" s="383" t="n">
        <v>1193.82149028</v>
      </c>
      <c r="T43" s="383" t="n">
        <v>1267.29717791</v>
      </c>
      <c r="U43" s="382" t="n">
        <v>1.318831</v>
      </c>
      <c r="V43" s="382" t="n">
        <v>1.475806</v>
      </c>
      <c r="W43" s="382" t="n">
        <v>1.746535</v>
      </c>
      <c r="X43" s="382" t="n">
        <v>242.20195737</v>
      </c>
      <c r="Y43" s="382" t="n">
        <v>272.91771181</v>
      </c>
      <c r="Z43" s="382" t="n">
        <v>275.27322643</v>
      </c>
      <c r="AA43" s="382" t="n">
        <v>45.404723</v>
      </c>
      <c r="AB43" s="382" t="n">
        <v>48.382253</v>
      </c>
      <c r="AC43" s="382" t="n">
        <v>51.881965</v>
      </c>
      <c r="AD43" s="382" t="n">
        <v>748.15091657</v>
      </c>
      <c r="AE43" s="382" t="n">
        <v>801.05586022</v>
      </c>
      <c r="AF43" s="382" t="n">
        <v>870.15732858</v>
      </c>
      <c r="AG43" s="382" t="n">
        <v>0.982646</v>
      </c>
      <c r="AH43" s="382" t="n">
        <v>1.137249</v>
      </c>
      <c r="AI43" s="382" t="n">
        <v>1.1822</v>
      </c>
      <c r="AJ43" s="382" t="n">
        <v>108.74197214</v>
      </c>
      <c r="AK43" s="382" t="n">
        <v>119.84791825</v>
      </c>
      <c r="AL43" s="382" t="n">
        <v>121.8666229</v>
      </c>
      <c r="AM43" s="382" t="n">
        <v>0</v>
      </c>
      <c r="AN43" s="382" t="n">
        <v>0</v>
      </c>
      <c r="AO43" s="382" t="n">
        <v>0</v>
      </c>
      <c r="AP43" s="382" t="n">
        <v>0</v>
      </c>
      <c r="AQ43" s="382" t="n">
        <v>0</v>
      </c>
      <c r="AR43" s="382" t="n">
        <v>0</v>
      </c>
      <c r="AS43" s="382" t="n">
        <v>0</v>
      </c>
      <c r="AT43" s="382" t="n">
        <v>0</v>
      </c>
      <c r="AU43" s="382" t="n">
        <v>0</v>
      </c>
      <c r="AV43" s="382" t="n">
        <v>0</v>
      </c>
      <c r="AW43" s="382" t="n">
        <v>0</v>
      </c>
      <c r="AX43" s="382" t="n">
        <v>0</v>
      </c>
      <c r="AY43" s="382" t="n">
        <v>0</v>
      </c>
      <c r="AZ43" s="382" t="n">
        <v>0</v>
      </c>
      <c r="BA43" s="382" t="n">
        <v>0</v>
      </c>
      <c r="BB43" s="382" t="n">
        <v>0</v>
      </c>
      <c r="BC43" s="382" t="n">
        <v>0</v>
      </c>
      <c r="BD43" s="382" t="n">
        <v>0</v>
      </c>
      <c r="BE43" s="382" t="n">
        <v>0</v>
      </c>
      <c r="BF43" s="382" t="n">
        <v>0</v>
      </c>
      <c r="BG43" s="382" t="n">
        <v>0</v>
      </c>
      <c r="BH43" s="382" t="n">
        <v>0</v>
      </c>
      <c r="BI43" s="382" t="n">
        <v>0</v>
      </c>
      <c r="BJ43" s="382" t="n">
        <v>0</v>
      </c>
    </row>
    <row r="44" ht="168" customHeight="1">
      <c r="A44" s="381" t="inlineStr">
        <is>
          <t>EF-ES-1-5</t>
        </is>
      </c>
      <c r="B44" s="381" t="inlineStr">
        <is>
          <t>Activités dispensées par les établissements de santé hors région</t>
        </is>
      </c>
      <c r="C44" s="382" t="n">
        <v>0</v>
      </c>
      <c r="D44" s="383" t="n">
        <v>0</v>
      </c>
      <c r="E44" s="383" t="n">
        <v>0</v>
      </c>
      <c r="F44" s="382" t="n">
        <v>429.55310580875</v>
      </c>
      <c r="G44" s="383" t="n">
        <v>448.76137964</v>
      </c>
      <c r="H44" s="383" t="n">
        <v>415.9393664</v>
      </c>
      <c r="I44" s="382" t="n">
        <v>0</v>
      </c>
      <c r="J44" s="383" t="n">
        <v>0</v>
      </c>
      <c r="K44" s="383" t="n">
        <v>0</v>
      </c>
      <c r="L44" s="382" t="n">
        <v>0</v>
      </c>
      <c r="M44" s="383" t="n">
        <v>0</v>
      </c>
      <c r="N44" s="383" t="n">
        <v>0</v>
      </c>
      <c r="O44" s="382" t="n">
        <v>0</v>
      </c>
      <c r="P44" s="383" t="n">
        <v>0</v>
      </c>
      <c r="Q44" s="383" t="n">
        <v>0</v>
      </c>
      <c r="R44" s="382" t="n">
        <v>429.55310580875</v>
      </c>
      <c r="S44" s="383" t="n">
        <v>448.76137964</v>
      </c>
      <c r="T44" s="383" t="n">
        <v>415.9393664</v>
      </c>
      <c r="U44" s="382" t="n">
        <v>0</v>
      </c>
      <c r="V44" s="382" t="n">
        <v>0</v>
      </c>
      <c r="W44" s="382" t="n">
        <v>0</v>
      </c>
      <c r="X44" s="382" t="n">
        <v>0</v>
      </c>
      <c r="Y44" s="382" t="n">
        <v>0</v>
      </c>
      <c r="Z44" s="382" t="n">
        <v>0</v>
      </c>
      <c r="AA44" s="382" t="n">
        <v>0</v>
      </c>
      <c r="AB44" s="382" t="n">
        <v>0</v>
      </c>
      <c r="AC44" s="382" t="n">
        <v>0</v>
      </c>
      <c r="AD44" s="382" t="n">
        <v>0</v>
      </c>
      <c r="AE44" s="382" t="n">
        <v>0</v>
      </c>
      <c r="AF44" s="382" t="n">
        <v>0</v>
      </c>
      <c r="AG44" s="382" t="n">
        <v>0</v>
      </c>
      <c r="AH44" s="382" t="n">
        <v>0</v>
      </c>
      <c r="AI44" s="382" t="n">
        <v>0</v>
      </c>
      <c r="AJ44" s="382" t="n">
        <v>0</v>
      </c>
      <c r="AK44" s="382" t="n">
        <v>0</v>
      </c>
      <c r="AL44" s="382" t="n">
        <v>0</v>
      </c>
      <c r="AM44" s="382" t="n">
        <v>0</v>
      </c>
      <c r="AN44" s="382" t="n">
        <v>0</v>
      </c>
      <c r="AO44" s="382" t="n">
        <v>0</v>
      </c>
      <c r="AP44" s="382" t="n">
        <v>0</v>
      </c>
      <c r="AQ44" s="382" t="n">
        <v>0</v>
      </c>
      <c r="AR44" s="382" t="n">
        <v>0</v>
      </c>
      <c r="AS44" s="382" t="n">
        <v>0</v>
      </c>
      <c r="AT44" s="382" t="n">
        <v>0</v>
      </c>
      <c r="AU44" s="382" t="n">
        <v>0</v>
      </c>
      <c r="AV44" s="382" t="n">
        <v>0</v>
      </c>
      <c r="AW44" s="382" t="n">
        <v>0</v>
      </c>
      <c r="AX44" s="382" t="n">
        <v>0</v>
      </c>
      <c r="AY44" s="382" t="n">
        <v>0</v>
      </c>
      <c r="AZ44" s="382" t="n">
        <v>0</v>
      </c>
      <c r="BA44" s="382" t="n">
        <v>0</v>
      </c>
      <c r="BB44" s="382" t="n">
        <v>0</v>
      </c>
      <c r="BC44" s="382" t="n">
        <v>0</v>
      </c>
      <c r="BD44" s="382" t="n">
        <v>0</v>
      </c>
      <c r="BE44" s="382" t="n">
        <v>0</v>
      </c>
      <c r="BF44" s="382" t="n">
        <v>0</v>
      </c>
      <c r="BG44" s="382" t="n">
        <v>0</v>
      </c>
      <c r="BH44" s="382" t="n">
        <v>0</v>
      </c>
      <c r="BI44" s="382" t="n">
        <v>0</v>
      </c>
      <c r="BJ44" s="382" t="n">
        <v>0</v>
      </c>
    </row>
    <row r="45" ht="240" customHeight="1">
      <c r="A45" s="381" t="inlineStr">
        <is>
          <t>EF-ES-2</t>
        </is>
      </c>
      <c r="B45" s="381" t="inlineStr">
        <is>
          <t>Autres dépenses : paiements aux établissements au titre du FMESPP et du FIR - FMESPP</t>
        </is>
      </c>
      <c r="C45" s="382" t="n">
        <v>2.80097388</v>
      </c>
      <c r="D45" s="383" t="n">
        <v>10.20686179</v>
      </c>
      <c r="E45" s="383" t="n">
        <v>17.10055847</v>
      </c>
      <c r="F45" s="382" t="n">
        <v>273.49175589</v>
      </c>
      <c r="G45" s="383" t="n">
        <v>362.05142404</v>
      </c>
      <c r="H45" s="383" t="n">
        <v>637.87896069</v>
      </c>
      <c r="I45" s="382" t="n">
        <v>0</v>
      </c>
      <c r="J45" s="383" t="n">
        <v>0</v>
      </c>
      <c r="K45" s="383" t="n">
        <v>0</v>
      </c>
      <c r="L45" s="382" t="n">
        <v>0</v>
      </c>
      <c r="M45" s="383" t="n">
        <v>0</v>
      </c>
      <c r="N45" s="383" t="n">
        <v>0</v>
      </c>
      <c r="O45" s="382" t="n">
        <v>0</v>
      </c>
      <c r="P45" s="383" t="n">
        <v>0</v>
      </c>
      <c r="Q45" s="383" t="n">
        <v>0</v>
      </c>
      <c r="R45" s="382" t="n">
        <v>0</v>
      </c>
      <c r="S45" s="383" t="n">
        <v>0</v>
      </c>
      <c r="T45" s="383" t="n">
        <v>0</v>
      </c>
      <c r="U45" s="382" t="n">
        <v>0</v>
      </c>
      <c r="V45" s="382" t="n">
        <v>0</v>
      </c>
      <c r="W45" s="382" t="n">
        <v>0</v>
      </c>
      <c r="X45" s="382" t="n">
        <v>0</v>
      </c>
      <c r="Y45" s="382" t="n">
        <v>0</v>
      </c>
      <c r="Z45" s="382" t="n">
        <v>0</v>
      </c>
      <c r="AA45" s="382" t="n">
        <v>0</v>
      </c>
      <c r="AB45" s="382" t="n">
        <v>0</v>
      </c>
      <c r="AC45" s="382" t="n">
        <v>0</v>
      </c>
      <c r="AD45" s="382" t="n">
        <v>0</v>
      </c>
      <c r="AE45" s="382" t="n">
        <v>0</v>
      </c>
      <c r="AF45" s="382" t="n">
        <v>0</v>
      </c>
      <c r="AG45" s="382" t="n">
        <v>0</v>
      </c>
      <c r="AH45" s="382" t="n">
        <v>0</v>
      </c>
      <c r="AI45" s="382" t="n">
        <v>0</v>
      </c>
      <c r="AJ45" s="382" t="n">
        <v>0</v>
      </c>
      <c r="AK45" s="382" t="n">
        <v>0</v>
      </c>
      <c r="AL45" s="382" t="n">
        <v>0</v>
      </c>
      <c r="AM45" s="382" t="n">
        <v>0.0001</v>
      </c>
      <c r="AN45" s="382" t="n">
        <v>0.0001</v>
      </c>
      <c r="AO45" s="382" t="n">
        <v>0.000117</v>
      </c>
      <c r="AP45" s="382" t="n">
        <v>0.00139</v>
      </c>
      <c r="AQ45" s="382" t="n">
        <v>0.00163</v>
      </c>
      <c r="AR45" s="382" t="n">
        <v>0.001617</v>
      </c>
      <c r="AS45" s="382" t="n">
        <v>0</v>
      </c>
      <c r="AT45" s="382" t="n">
        <v>0</v>
      </c>
      <c r="AU45" s="382" t="n">
        <v>0</v>
      </c>
      <c r="AV45" s="382" t="n">
        <v>0</v>
      </c>
      <c r="AW45" s="382" t="n">
        <v>0</v>
      </c>
      <c r="AX45" s="382" t="n">
        <v>0</v>
      </c>
      <c r="AY45" s="382" t="n">
        <v>0</v>
      </c>
      <c r="AZ45" s="382" t="n">
        <v>0</v>
      </c>
      <c r="BA45" s="382" t="n">
        <v>0</v>
      </c>
      <c r="BB45" s="382" t="n">
        <v>0</v>
      </c>
      <c r="BC45" s="382" t="n">
        <v>0</v>
      </c>
      <c r="BD45" s="382" t="n">
        <v>0</v>
      </c>
      <c r="BE45" s="382" t="n">
        <v>0</v>
      </c>
      <c r="BF45" s="382" t="n">
        <v>0</v>
      </c>
      <c r="BG45" s="382" t="n">
        <v>0</v>
      </c>
      <c r="BH45" s="382" t="n">
        <v>0</v>
      </c>
      <c r="BI45" s="382" t="n">
        <v>0</v>
      </c>
      <c r="BJ45" s="382" t="n">
        <v>0</v>
      </c>
    </row>
    <row r="46" ht="48" customHeight="1">
      <c r="A46" s="381" t="inlineStr">
        <is>
          <t>EF-ES-2-1</t>
        </is>
      </c>
      <c r="B46" s="381" t="inlineStr">
        <is>
          <t>INVESTISSEMENTS</t>
        </is>
      </c>
      <c r="C46" s="382" t="n">
        <v>2.0230784</v>
      </c>
      <c r="D46" s="383" t="n">
        <v>7.86977127</v>
      </c>
      <c r="E46" s="383" t="n">
        <v>16.61495397</v>
      </c>
      <c r="F46" s="382" t="n">
        <v>203.27882286</v>
      </c>
      <c r="G46" s="383" t="n">
        <v>253.13090416</v>
      </c>
      <c r="H46" s="383" t="n">
        <v>583.46400396</v>
      </c>
      <c r="I46" s="382" t="n">
        <v>0</v>
      </c>
      <c r="J46" s="383" t="n">
        <v>0</v>
      </c>
      <c r="K46" s="383" t="n">
        <v>0</v>
      </c>
      <c r="L46" s="382" t="n">
        <v>0</v>
      </c>
      <c r="M46" s="383" t="n">
        <v>0</v>
      </c>
      <c r="N46" s="383" t="n">
        <v>0</v>
      </c>
      <c r="O46" s="382" t="n">
        <v>0</v>
      </c>
      <c r="P46" s="383" t="n">
        <v>0</v>
      </c>
      <c r="Q46" s="383" t="n">
        <v>0</v>
      </c>
      <c r="R46" s="382" t="n">
        <v>0</v>
      </c>
      <c r="S46" s="383" t="n">
        <v>0</v>
      </c>
      <c r="T46" s="383" t="n">
        <v>0</v>
      </c>
      <c r="U46" s="382" t="n">
        <v>0</v>
      </c>
      <c r="V46" s="382" t="n">
        <v>0</v>
      </c>
      <c r="W46" s="382" t="n">
        <v>0</v>
      </c>
      <c r="X46" s="382" t="n">
        <v>0</v>
      </c>
      <c r="Y46" s="382" t="n">
        <v>0</v>
      </c>
      <c r="Z46" s="382" t="n">
        <v>0</v>
      </c>
      <c r="AA46" s="382" t="n">
        <v>0</v>
      </c>
      <c r="AB46" s="382" t="n">
        <v>0</v>
      </c>
      <c r="AC46" s="382" t="n">
        <v>0</v>
      </c>
      <c r="AD46" s="382" t="n">
        <v>0</v>
      </c>
      <c r="AE46" s="382" t="n">
        <v>0</v>
      </c>
      <c r="AF46" s="382" t="n">
        <v>0</v>
      </c>
      <c r="AG46" s="382" t="n">
        <v>0</v>
      </c>
      <c r="AH46" s="382" t="n">
        <v>0</v>
      </c>
      <c r="AI46" s="382" t="n">
        <v>0</v>
      </c>
      <c r="AJ46" s="382" t="n">
        <v>0</v>
      </c>
      <c r="AK46" s="382" t="n">
        <v>0</v>
      </c>
      <c r="AL46" s="382" t="n">
        <v>0</v>
      </c>
      <c r="AM46" s="382" t="n">
        <v>0</v>
      </c>
      <c r="AN46" s="382" t="n">
        <v>0</v>
      </c>
      <c r="AO46" s="382" t="n">
        <v>0</v>
      </c>
      <c r="AP46" s="382" t="n">
        <v>0</v>
      </c>
      <c r="AQ46" s="382" t="n">
        <v>0</v>
      </c>
      <c r="AR46" s="382" t="n">
        <v>0</v>
      </c>
      <c r="AS46" s="382" t="n">
        <v>0</v>
      </c>
      <c r="AT46" s="382" t="n">
        <v>0</v>
      </c>
      <c r="AU46" s="382" t="n">
        <v>0</v>
      </c>
      <c r="AV46" s="382" t="n">
        <v>0</v>
      </c>
      <c r="AW46" s="382" t="n">
        <v>0</v>
      </c>
      <c r="AX46" s="382" t="n">
        <v>0</v>
      </c>
      <c r="AY46" s="382" t="n">
        <v>0</v>
      </c>
      <c r="AZ46" s="382" t="n">
        <v>0</v>
      </c>
      <c r="BA46" s="382" t="n">
        <v>0</v>
      </c>
      <c r="BB46" s="382" t="n">
        <v>0</v>
      </c>
      <c r="BC46" s="382" t="n">
        <v>0</v>
      </c>
      <c r="BD46" s="382" t="n">
        <v>0</v>
      </c>
      <c r="BE46" s="382" t="n">
        <v>0</v>
      </c>
      <c r="BF46" s="382" t="n">
        <v>0</v>
      </c>
      <c r="BG46" s="382" t="n">
        <v>0</v>
      </c>
      <c r="BH46" s="382" t="n">
        <v>0</v>
      </c>
      <c r="BI46" s="382" t="n">
        <v>0</v>
      </c>
      <c r="BJ46" s="382" t="n">
        <v>0</v>
      </c>
    </row>
    <row r="47" ht="72" customHeight="1">
      <c r="A47" s="381" t="inlineStr">
        <is>
          <t>EF-ES-2-2</t>
        </is>
      </c>
      <c r="B47" s="381" t="inlineStr">
        <is>
          <t>MODERNISATIONS - FMESPP</t>
        </is>
      </c>
      <c r="C47" s="382" t="n">
        <v>0.039674</v>
      </c>
      <c r="D47" s="383" t="n">
        <v>0.038</v>
      </c>
      <c r="E47" s="383" t="n">
        <v>0</v>
      </c>
      <c r="F47" s="382" t="n">
        <v>3.90071201</v>
      </c>
      <c r="G47" s="383" t="n">
        <v>1.51049091</v>
      </c>
      <c r="H47" s="383" t="n">
        <v>0.22508074</v>
      </c>
      <c r="I47" s="382" t="n">
        <v>0</v>
      </c>
      <c r="J47" s="383" t="n">
        <v>0</v>
      </c>
      <c r="K47" s="383" t="n">
        <v>0</v>
      </c>
      <c r="L47" s="382" t="n">
        <v>0</v>
      </c>
      <c r="M47" s="383" t="n">
        <v>0</v>
      </c>
      <c r="N47" s="383" t="n">
        <v>0</v>
      </c>
      <c r="O47" s="382" t="n">
        <v>0</v>
      </c>
      <c r="P47" s="383" t="n">
        <v>0</v>
      </c>
      <c r="Q47" s="383" t="n">
        <v>0</v>
      </c>
      <c r="R47" s="382" t="n">
        <v>0</v>
      </c>
      <c r="S47" s="383" t="n">
        <v>0</v>
      </c>
      <c r="T47" s="383" t="n">
        <v>0</v>
      </c>
      <c r="U47" s="382" t="n">
        <v>0</v>
      </c>
      <c r="V47" s="382" t="n">
        <v>0</v>
      </c>
      <c r="W47" s="382" t="n">
        <v>0</v>
      </c>
      <c r="X47" s="382" t="n">
        <v>0</v>
      </c>
      <c r="Y47" s="382" t="n">
        <v>0</v>
      </c>
      <c r="Z47" s="382" t="n">
        <v>0</v>
      </c>
      <c r="AA47" s="382" t="n">
        <v>0</v>
      </c>
      <c r="AB47" s="382" t="n">
        <v>0</v>
      </c>
      <c r="AC47" s="382" t="n">
        <v>0</v>
      </c>
      <c r="AD47" s="382" t="n">
        <v>0</v>
      </c>
      <c r="AE47" s="382" t="n">
        <v>0</v>
      </c>
      <c r="AF47" s="382" t="n">
        <v>0</v>
      </c>
      <c r="AG47" s="382" t="n">
        <v>0</v>
      </c>
      <c r="AH47" s="382" t="n">
        <v>0</v>
      </c>
      <c r="AI47" s="382" t="n">
        <v>0</v>
      </c>
      <c r="AJ47" s="382" t="n">
        <v>0</v>
      </c>
      <c r="AK47" s="382" t="n">
        <v>0</v>
      </c>
      <c r="AL47" s="382" t="n">
        <v>0</v>
      </c>
      <c r="AM47" s="382" t="n">
        <v>0</v>
      </c>
      <c r="AN47" s="382" t="n">
        <v>0</v>
      </c>
      <c r="AO47" s="382" t="n">
        <v>0</v>
      </c>
      <c r="AP47" s="382" t="n">
        <v>0</v>
      </c>
      <c r="AQ47" s="382" t="n">
        <v>0</v>
      </c>
      <c r="AR47" s="382" t="n">
        <v>0</v>
      </c>
      <c r="AS47" s="382" t="n">
        <v>0</v>
      </c>
      <c r="AT47" s="382" t="n">
        <v>0</v>
      </c>
      <c r="AU47" s="382" t="n">
        <v>0</v>
      </c>
      <c r="AV47" s="382" t="n">
        <v>0</v>
      </c>
      <c r="AW47" s="382" t="n">
        <v>0</v>
      </c>
      <c r="AX47" s="382" t="n">
        <v>0</v>
      </c>
      <c r="AY47" s="382" t="n">
        <v>0</v>
      </c>
      <c r="AZ47" s="382" t="n">
        <v>0</v>
      </c>
      <c r="BA47" s="382" t="n">
        <v>0</v>
      </c>
      <c r="BB47" s="382" t="n">
        <v>0</v>
      </c>
      <c r="BC47" s="382" t="n">
        <v>0</v>
      </c>
      <c r="BD47" s="382" t="n">
        <v>0</v>
      </c>
      <c r="BE47" s="382" t="n">
        <v>0</v>
      </c>
      <c r="BF47" s="382" t="n">
        <v>0</v>
      </c>
      <c r="BG47" s="382" t="n">
        <v>0</v>
      </c>
      <c r="BH47" s="382" t="n">
        <v>0</v>
      </c>
      <c r="BI47" s="382" t="n">
        <v>0</v>
      </c>
      <c r="BJ47" s="382" t="n">
        <v>0</v>
      </c>
    </row>
    <row r="48" ht="204" customHeight="1">
      <c r="A48" s="381" t="inlineStr">
        <is>
          <t>EF-ES-2-4</t>
        </is>
      </c>
      <c r="B48" s="381" t="inlineStr">
        <is>
          <t>Autres opérations (Autres opérations y compris RH et Crédits régionalisés)</t>
        </is>
      </c>
      <c r="C48" s="382" t="n">
        <v>0.73822148</v>
      </c>
      <c r="D48" s="383" t="n">
        <v>2.29909052</v>
      </c>
      <c r="E48" s="383" t="n">
        <v>0.4856045</v>
      </c>
      <c r="F48" s="382" t="n">
        <v>66.31222102</v>
      </c>
      <c r="G48" s="383" t="n">
        <v>107.41002897</v>
      </c>
      <c r="H48" s="383" t="n">
        <v>54.18987599</v>
      </c>
      <c r="I48" s="382" t="n">
        <v>0</v>
      </c>
      <c r="J48" s="383" t="n">
        <v>0</v>
      </c>
      <c r="K48" s="383" t="n">
        <v>0</v>
      </c>
      <c r="L48" s="382" t="n">
        <v>0</v>
      </c>
      <c r="M48" s="383" t="n">
        <v>0</v>
      </c>
      <c r="N48" s="383" t="n">
        <v>0</v>
      </c>
      <c r="O48" s="382" t="n">
        <v>0</v>
      </c>
      <c r="P48" s="383" t="n">
        <v>0</v>
      </c>
      <c r="Q48" s="383" t="n">
        <v>0</v>
      </c>
      <c r="R48" s="382" t="n">
        <v>0</v>
      </c>
      <c r="S48" s="383" t="n">
        <v>0</v>
      </c>
      <c r="T48" s="383" t="n">
        <v>0</v>
      </c>
      <c r="U48" s="382" t="n">
        <v>0</v>
      </c>
      <c r="V48" s="382" t="n">
        <v>0</v>
      </c>
      <c r="W48" s="382" t="n">
        <v>0</v>
      </c>
      <c r="X48" s="382" t="n">
        <v>0</v>
      </c>
      <c r="Y48" s="382" t="n">
        <v>0</v>
      </c>
      <c r="Z48" s="382" t="n">
        <v>0</v>
      </c>
      <c r="AA48" s="382" t="n">
        <v>0</v>
      </c>
      <c r="AB48" s="382" t="n">
        <v>0</v>
      </c>
      <c r="AC48" s="382" t="n">
        <v>0</v>
      </c>
      <c r="AD48" s="382" t="n">
        <v>0</v>
      </c>
      <c r="AE48" s="382" t="n">
        <v>0</v>
      </c>
      <c r="AF48" s="382" t="n">
        <v>0</v>
      </c>
      <c r="AG48" s="382" t="n">
        <v>0</v>
      </c>
      <c r="AH48" s="382" t="n">
        <v>0</v>
      </c>
      <c r="AI48" s="382" t="n">
        <v>0</v>
      </c>
      <c r="AJ48" s="382" t="n">
        <v>0</v>
      </c>
      <c r="AK48" s="382" t="n">
        <v>0</v>
      </c>
      <c r="AL48" s="382" t="n">
        <v>0</v>
      </c>
      <c r="AM48" s="382" t="n">
        <v>0.0001</v>
      </c>
      <c r="AN48" s="382" t="n">
        <v>0.0001</v>
      </c>
      <c r="AO48" s="382" t="n">
        <v>0.000117</v>
      </c>
      <c r="AP48" s="382" t="n">
        <v>0.00139</v>
      </c>
      <c r="AQ48" s="382" t="n">
        <v>0.00163</v>
      </c>
      <c r="AR48" s="382" t="n">
        <v>0.001617</v>
      </c>
      <c r="AS48" s="382" t="n">
        <v>0</v>
      </c>
      <c r="AT48" s="382" t="n">
        <v>0</v>
      </c>
      <c r="AU48" s="382" t="n">
        <v>0</v>
      </c>
      <c r="AV48" s="382" t="n">
        <v>0</v>
      </c>
      <c r="AW48" s="382" t="n">
        <v>0</v>
      </c>
      <c r="AX48" s="382" t="n">
        <v>0</v>
      </c>
      <c r="AY48" s="382" t="n">
        <v>0</v>
      </c>
      <c r="AZ48" s="382" t="n">
        <v>0</v>
      </c>
      <c r="BA48" s="382" t="n">
        <v>0</v>
      </c>
      <c r="BB48" s="382" t="n">
        <v>0</v>
      </c>
      <c r="BC48" s="382" t="n">
        <v>0</v>
      </c>
      <c r="BD48" s="382" t="n">
        <v>0</v>
      </c>
      <c r="BE48" s="382" t="n">
        <v>0</v>
      </c>
      <c r="BF48" s="382" t="n">
        <v>0</v>
      </c>
      <c r="BG48" s="382" t="n">
        <v>0</v>
      </c>
      <c r="BH48" s="382" t="n">
        <v>0</v>
      </c>
      <c r="BI48" s="382" t="n">
        <v>0</v>
      </c>
      <c r="BJ48" s="382" t="n">
        <v>0</v>
      </c>
    </row>
    <row r="49" ht="228" customHeight="1">
      <c r="A49" s="381" t="inlineStr">
        <is>
          <t>EF-ES-3</t>
        </is>
      </c>
      <c r="B49" s="381" t="inlineStr">
        <is>
          <t>Autres dépenses : paiements aux établissements au titre du FMESPP et du FIR - FIR</t>
        </is>
      </c>
      <c r="C49" s="382" t="n">
        <v>36.97093968</v>
      </c>
      <c r="D49" s="383" t="n">
        <v>35.88864193</v>
      </c>
      <c r="E49" s="383" t="n">
        <v>36.53005268</v>
      </c>
      <c r="F49" s="382" t="n">
        <v>494.8404838</v>
      </c>
      <c r="G49" s="383" t="n">
        <v>483.88631772</v>
      </c>
      <c r="H49" s="383" t="n">
        <v>509.830762</v>
      </c>
      <c r="I49" s="382" t="n">
        <v>0</v>
      </c>
      <c r="J49" s="383" t="n">
        <v>0</v>
      </c>
      <c r="K49" s="383" t="n">
        <v>0</v>
      </c>
      <c r="L49" s="382" t="n">
        <v>0</v>
      </c>
      <c r="M49" s="383" t="n">
        <v>0</v>
      </c>
      <c r="N49" s="383" t="n">
        <v>0</v>
      </c>
      <c r="O49" s="382" t="n">
        <v>0</v>
      </c>
      <c r="P49" s="383" t="n">
        <v>0</v>
      </c>
      <c r="Q49" s="383" t="n">
        <v>0</v>
      </c>
      <c r="R49" s="382" t="n">
        <v>0</v>
      </c>
      <c r="S49" s="383" t="n">
        <v>0</v>
      </c>
      <c r="T49" s="383" t="n">
        <v>0</v>
      </c>
      <c r="U49" s="382" t="n">
        <v>0</v>
      </c>
      <c r="V49" s="382" t="n">
        <v>0</v>
      </c>
      <c r="W49" s="382" t="n">
        <v>0</v>
      </c>
      <c r="X49" s="382" t="n">
        <v>0</v>
      </c>
      <c r="Y49" s="382" t="n">
        <v>0</v>
      </c>
      <c r="Z49" s="382" t="n">
        <v>0</v>
      </c>
      <c r="AA49" s="382" t="n">
        <v>0</v>
      </c>
      <c r="AB49" s="382" t="n">
        <v>0</v>
      </c>
      <c r="AC49" s="382" t="n">
        <v>0</v>
      </c>
      <c r="AD49" s="382" t="n">
        <v>0</v>
      </c>
      <c r="AE49" s="382" t="n">
        <v>0</v>
      </c>
      <c r="AF49" s="382" t="n">
        <v>0</v>
      </c>
      <c r="AG49" s="382" t="n">
        <v>0</v>
      </c>
      <c r="AH49" s="382" t="n">
        <v>0</v>
      </c>
      <c r="AI49" s="382" t="n">
        <v>0</v>
      </c>
      <c r="AJ49" s="382" t="n">
        <v>0</v>
      </c>
      <c r="AK49" s="382" t="n">
        <v>0</v>
      </c>
      <c r="AL49" s="382" t="n">
        <v>0</v>
      </c>
      <c r="AM49" s="382" t="n">
        <v>0.00033</v>
      </c>
      <c r="AN49" s="382" t="n">
        <v>0.00053</v>
      </c>
      <c r="AO49" s="382" t="n">
        <v>0.00042</v>
      </c>
      <c r="AP49" s="382" t="n">
        <v>0.00451</v>
      </c>
      <c r="AQ49" s="382" t="n">
        <v>0.00689</v>
      </c>
      <c r="AR49" s="382" t="n">
        <v>0.00661</v>
      </c>
      <c r="AS49" s="382" t="n">
        <v>0</v>
      </c>
      <c r="AT49" s="382" t="n">
        <v>0</v>
      </c>
      <c r="AU49" s="382" t="n">
        <v>0</v>
      </c>
      <c r="AV49" s="382" t="n">
        <v>0</v>
      </c>
      <c r="AW49" s="382" t="n">
        <v>0</v>
      </c>
      <c r="AX49" s="382" t="n">
        <v>0</v>
      </c>
      <c r="AY49" s="382" t="n">
        <v>0</v>
      </c>
      <c r="AZ49" s="382" t="n">
        <v>0</v>
      </c>
      <c r="BA49" s="382" t="n">
        <v>0</v>
      </c>
      <c r="BB49" s="382" t="n">
        <v>0</v>
      </c>
      <c r="BC49" s="382" t="n">
        <v>0</v>
      </c>
      <c r="BD49" s="382" t="n">
        <v>0</v>
      </c>
      <c r="BE49" s="382" t="n">
        <v>0</v>
      </c>
      <c r="BF49" s="382" t="n">
        <v>0</v>
      </c>
      <c r="BG49" s="382" t="n">
        <v>0</v>
      </c>
      <c r="BH49" s="382" t="n">
        <v>0</v>
      </c>
      <c r="BI49" s="382" t="n">
        <v>0</v>
      </c>
      <c r="BJ49" s="382" t="n">
        <v>0</v>
      </c>
    </row>
    <row r="50" ht="60" customHeight="1">
      <c r="A50" s="381" t="inlineStr">
        <is>
          <t>EF-ES-3-1</t>
        </is>
      </c>
      <c r="B50" s="381" t="inlineStr">
        <is>
          <t>MODERNISATIONS - FIR</t>
        </is>
      </c>
      <c r="C50" s="382" t="n">
        <v>21.64001603</v>
      </c>
      <c r="D50" s="383" t="n">
        <v>25.0988702</v>
      </c>
      <c r="E50" s="383" t="n">
        <v>22.79706868</v>
      </c>
      <c r="F50" s="382" t="n">
        <v>377.43079552</v>
      </c>
      <c r="G50" s="383" t="n">
        <v>353.78951437</v>
      </c>
      <c r="H50" s="383" t="n">
        <v>365.39461129</v>
      </c>
      <c r="I50" s="382" t="n">
        <v>0</v>
      </c>
      <c r="J50" s="383" t="n">
        <v>0</v>
      </c>
      <c r="K50" s="383" t="n">
        <v>0</v>
      </c>
      <c r="L50" s="382" t="n">
        <v>0</v>
      </c>
      <c r="M50" s="383" t="n">
        <v>0</v>
      </c>
      <c r="N50" s="383" t="n">
        <v>0</v>
      </c>
      <c r="O50" s="382" t="n">
        <v>0</v>
      </c>
      <c r="P50" s="383" t="n">
        <v>0</v>
      </c>
      <c r="Q50" s="383" t="n">
        <v>0</v>
      </c>
      <c r="R50" s="382" t="n">
        <v>0</v>
      </c>
      <c r="S50" s="383" t="n">
        <v>0</v>
      </c>
      <c r="T50" s="383" t="n">
        <v>0</v>
      </c>
      <c r="U50" s="382" t="n">
        <v>0</v>
      </c>
      <c r="V50" s="382" t="n">
        <v>0</v>
      </c>
      <c r="W50" s="382" t="n">
        <v>0</v>
      </c>
      <c r="X50" s="382" t="n">
        <v>0</v>
      </c>
      <c r="Y50" s="382" t="n">
        <v>0</v>
      </c>
      <c r="Z50" s="382" t="n">
        <v>0</v>
      </c>
      <c r="AA50" s="382" t="n">
        <v>0</v>
      </c>
      <c r="AB50" s="382" t="n">
        <v>0</v>
      </c>
      <c r="AC50" s="382" t="n">
        <v>0</v>
      </c>
      <c r="AD50" s="382" t="n">
        <v>0</v>
      </c>
      <c r="AE50" s="382" t="n">
        <v>0</v>
      </c>
      <c r="AF50" s="382" t="n">
        <v>0</v>
      </c>
      <c r="AG50" s="382" t="n">
        <v>0</v>
      </c>
      <c r="AH50" s="382" t="n">
        <v>0</v>
      </c>
      <c r="AI50" s="382" t="n">
        <v>0</v>
      </c>
      <c r="AJ50" s="382" t="n">
        <v>0</v>
      </c>
      <c r="AK50" s="382" t="n">
        <v>0</v>
      </c>
      <c r="AL50" s="382" t="n">
        <v>0</v>
      </c>
      <c r="AM50" s="382" t="n">
        <v>0.00023</v>
      </c>
      <c r="AN50" s="382" t="n">
        <v>0.00041</v>
      </c>
      <c r="AO50" s="382" t="n">
        <v>0.0003</v>
      </c>
      <c r="AP50" s="382" t="n">
        <v>0.00325</v>
      </c>
      <c r="AQ50" s="382" t="n">
        <v>0.00524</v>
      </c>
      <c r="AR50" s="382" t="n">
        <v>0.00495</v>
      </c>
      <c r="AS50" s="382" t="n">
        <v>0</v>
      </c>
      <c r="AT50" s="382" t="n">
        <v>0</v>
      </c>
      <c r="AU50" s="382" t="n">
        <v>0</v>
      </c>
      <c r="AV50" s="382" t="n">
        <v>0</v>
      </c>
      <c r="AW50" s="382" t="n">
        <v>0</v>
      </c>
      <c r="AX50" s="382" t="n">
        <v>0</v>
      </c>
      <c r="AY50" s="382" t="n">
        <v>0</v>
      </c>
      <c r="AZ50" s="382" t="n">
        <v>0</v>
      </c>
      <c r="BA50" s="382" t="n">
        <v>0</v>
      </c>
      <c r="BB50" s="382" t="n">
        <v>0</v>
      </c>
      <c r="BC50" s="382" t="n">
        <v>0</v>
      </c>
      <c r="BD50" s="382" t="n">
        <v>0</v>
      </c>
      <c r="BE50" s="382" t="n">
        <v>0</v>
      </c>
      <c r="BF50" s="382" t="n">
        <v>0</v>
      </c>
      <c r="BG50" s="382" t="n">
        <v>0</v>
      </c>
      <c r="BH50" s="382" t="n">
        <v>0</v>
      </c>
      <c r="BI50" s="382" t="n">
        <v>0</v>
      </c>
      <c r="BJ50" s="382" t="n">
        <v>0</v>
      </c>
    </row>
    <row r="51" ht="228" customHeight="1">
      <c r="A51" s="381" t="inlineStr">
        <is>
          <t>EF-ES-3-1-1</t>
        </is>
      </c>
      <c r="B51" s="381" t="inlineStr">
        <is>
          <t>MODERNISATIONS - FIR -Conseil, pilotage, accompagnement performance hospitalière</t>
        </is>
      </c>
      <c r="C51" s="382" t="n">
        <v>0.268281</v>
      </c>
      <c r="D51" s="383" t="n">
        <v>0.1406056</v>
      </c>
      <c r="E51" s="383" t="n">
        <v>0.710421</v>
      </c>
      <c r="F51" s="382" t="n">
        <v>9.623627219999999</v>
      </c>
      <c r="G51" s="383" t="n">
        <v>18.58070511</v>
      </c>
      <c r="H51" s="383" t="n">
        <v>24.65655538</v>
      </c>
      <c r="I51" s="382" t="n">
        <v>0</v>
      </c>
      <c r="J51" s="383" t="n">
        <v>0</v>
      </c>
      <c r="K51" s="383" t="n">
        <v>0</v>
      </c>
      <c r="L51" s="382" t="n">
        <v>0</v>
      </c>
      <c r="M51" s="383" t="n">
        <v>0</v>
      </c>
      <c r="N51" s="383" t="n">
        <v>0</v>
      </c>
      <c r="O51" s="382" t="n">
        <v>0</v>
      </c>
      <c r="P51" s="383" t="n">
        <v>0</v>
      </c>
      <c r="Q51" s="383" t="n">
        <v>0</v>
      </c>
      <c r="R51" s="382" t="n">
        <v>0</v>
      </c>
      <c r="S51" s="383" t="n">
        <v>0</v>
      </c>
      <c r="T51" s="383" t="n">
        <v>0</v>
      </c>
      <c r="U51" s="382" t="n">
        <v>0</v>
      </c>
      <c r="V51" s="382" t="n">
        <v>0</v>
      </c>
      <c r="W51" s="382" t="n">
        <v>0</v>
      </c>
      <c r="X51" s="382" t="n">
        <v>0</v>
      </c>
      <c r="Y51" s="382" t="n">
        <v>0</v>
      </c>
      <c r="Z51" s="382" t="n">
        <v>0</v>
      </c>
      <c r="AA51" s="382" t="n">
        <v>0</v>
      </c>
      <c r="AB51" s="382" t="n">
        <v>0</v>
      </c>
      <c r="AC51" s="382" t="n">
        <v>0</v>
      </c>
      <c r="AD51" s="382" t="n">
        <v>0</v>
      </c>
      <c r="AE51" s="382" t="n">
        <v>0</v>
      </c>
      <c r="AF51" s="382" t="n">
        <v>0</v>
      </c>
      <c r="AG51" s="382" t="n">
        <v>0</v>
      </c>
      <c r="AH51" s="382" t="n">
        <v>0</v>
      </c>
      <c r="AI51" s="382" t="n">
        <v>0</v>
      </c>
      <c r="AJ51" s="382" t="n">
        <v>0</v>
      </c>
      <c r="AK51" s="382" t="n">
        <v>0</v>
      </c>
      <c r="AL51" s="382" t="n">
        <v>0</v>
      </c>
      <c r="AM51" s="388" t="n">
        <v>5e-05</v>
      </c>
      <c r="AN51" s="388" t="n">
        <v>4e-05</v>
      </c>
      <c r="AO51" s="388" t="n">
        <v>6e-05</v>
      </c>
      <c r="AP51" s="382" t="n">
        <v>0.00074</v>
      </c>
      <c r="AQ51" s="382" t="n">
        <v>0.0012</v>
      </c>
      <c r="AR51" s="382" t="n">
        <v>0.00126</v>
      </c>
      <c r="AS51" s="382" t="n">
        <v>0</v>
      </c>
      <c r="AT51" s="382" t="n">
        <v>0</v>
      </c>
      <c r="AU51" s="382" t="n">
        <v>0</v>
      </c>
      <c r="AV51" s="382" t="n">
        <v>0</v>
      </c>
      <c r="AW51" s="382" t="n">
        <v>0</v>
      </c>
      <c r="AX51" s="382" t="n">
        <v>0</v>
      </c>
      <c r="AY51" s="382" t="n">
        <v>0</v>
      </c>
      <c r="AZ51" s="382" t="n">
        <v>0</v>
      </c>
      <c r="BA51" s="382" t="n">
        <v>0</v>
      </c>
      <c r="BB51" s="382" t="n">
        <v>0</v>
      </c>
      <c r="BC51" s="382" t="n">
        <v>0</v>
      </c>
      <c r="BD51" s="382" t="n">
        <v>0</v>
      </c>
      <c r="BE51" s="382" t="n">
        <v>0</v>
      </c>
      <c r="BF51" s="382" t="n">
        <v>0</v>
      </c>
      <c r="BG51" s="382" t="n">
        <v>0</v>
      </c>
      <c r="BH51" s="382" t="n">
        <v>0</v>
      </c>
      <c r="BI51" s="382" t="n">
        <v>0</v>
      </c>
      <c r="BJ51" s="382" t="n">
        <v>0</v>
      </c>
    </row>
    <row r="52" ht="168" customHeight="1">
      <c r="A52" s="381" t="inlineStr">
        <is>
          <t>EF-ES-3-1-2</t>
        </is>
      </c>
      <c r="B52" s="381" t="inlineStr">
        <is>
          <t>MODERNISATIONS - FIR - Modernisation, adaptation, restructuration ES</t>
        </is>
      </c>
      <c r="C52" s="382" t="n">
        <v>21.37173503</v>
      </c>
      <c r="D52" s="383" t="n">
        <v>24.9582646</v>
      </c>
      <c r="E52" s="383" t="n">
        <v>22.08664768</v>
      </c>
      <c r="F52" s="382" t="n">
        <v>367.8071683</v>
      </c>
      <c r="G52" s="383" t="n">
        <v>335.20880926</v>
      </c>
      <c r="H52" s="383" t="n">
        <v>340.73805591</v>
      </c>
      <c r="I52" s="382" t="n">
        <v>0</v>
      </c>
      <c r="J52" s="383" t="n">
        <v>0</v>
      </c>
      <c r="K52" s="383" t="n">
        <v>0</v>
      </c>
      <c r="L52" s="382" t="n">
        <v>0</v>
      </c>
      <c r="M52" s="383" t="n">
        <v>0</v>
      </c>
      <c r="N52" s="383" t="n">
        <v>0</v>
      </c>
      <c r="O52" s="382" t="n">
        <v>0</v>
      </c>
      <c r="P52" s="383" t="n">
        <v>0</v>
      </c>
      <c r="Q52" s="383" t="n">
        <v>0</v>
      </c>
      <c r="R52" s="382" t="n">
        <v>0</v>
      </c>
      <c r="S52" s="383" t="n">
        <v>0</v>
      </c>
      <c r="T52" s="383" t="n">
        <v>0</v>
      </c>
      <c r="U52" s="382" t="n">
        <v>0</v>
      </c>
      <c r="V52" s="382" t="n">
        <v>0</v>
      </c>
      <c r="W52" s="382" t="n">
        <v>0</v>
      </c>
      <c r="X52" s="382" t="n">
        <v>0</v>
      </c>
      <c r="Y52" s="382" t="n">
        <v>0</v>
      </c>
      <c r="Z52" s="382" t="n">
        <v>0</v>
      </c>
      <c r="AA52" s="382" t="n">
        <v>0</v>
      </c>
      <c r="AB52" s="382" t="n">
        <v>0</v>
      </c>
      <c r="AC52" s="382" t="n">
        <v>0</v>
      </c>
      <c r="AD52" s="382" t="n">
        <v>0</v>
      </c>
      <c r="AE52" s="382" t="n">
        <v>0</v>
      </c>
      <c r="AF52" s="382" t="n">
        <v>0</v>
      </c>
      <c r="AG52" s="382" t="n">
        <v>0</v>
      </c>
      <c r="AH52" s="382" t="n">
        <v>0</v>
      </c>
      <c r="AI52" s="382" t="n">
        <v>0</v>
      </c>
      <c r="AJ52" s="382" t="n">
        <v>0</v>
      </c>
      <c r="AK52" s="382" t="n">
        <v>0</v>
      </c>
      <c r="AL52" s="382" t="n">
        <v>0</v>
      </c>
      <c r="AM52" s="382" t="n">
        <v>0.00018</v>
      </c>
      <c r="AN52" s="382" t="n">
        <v>0.00037</v>
      </c>
      <c r="AO52" s="382" t="n">
        <v>0.00024</v>
      </c>
      <c r="AP52" s="382" t="n">
        <v>0.00251</v>
      </c>
      <c r="AQ52" s="382" t="n">
        <v>0.00404</v>
      </c>
      <c r="AR52" s="382" t="n">
        <v>0.00369</v>
      </c>
      <c r="AS52" s="382" t="n">
        <v>0</v>
      </c>
      <c r="AT52" s="382" t="n">
        <v>0</v>
      </c>
      <c r="AU52" s="382" t="n">
        <v>0</v>
      </c>
      <c r="AV52" s="382" t="n">
        <v>0</v>
      </c>
      <c r="AW52" s="382" t="n">
        <v>0</v>
      </c>
      <c r="AX52" s="382" t="n">
        <v>0</v>
      </c>
      <c r="AY52" s="382" t="n">
        <v>0</v>
      </c>
      <c r="AZ52" s="382" t="n">
        <v>0</v>
      </c>
      <c r="BA52" s="382" t="n">
        <v>0</v>
      </c>
      <c r="BB52" s="382" t="n">
        <v>0</v>
      </c>
      <c r="BC52" s="382" t="n">
        <v>0</v>
      </c>
      <c r="BD52" s="382" t="n">
        <v>0</v>
      </c>
      <c r="BE52" s="382" t="n">
        <v>0</v>
      </c>
      <c r="BF52" s="382" t="n">
        <v>0</v>
      </c>
      <c r="BG52" s="382" t="n">
        <v>0</v>
      </c>
      <c r="BH52" s="382" t="n">
        <v>0</v>
      </c>
      <c r="BI52" s="382" t="n">
        <v>0</v>
      </c>
      <c r="BJ52" s="382" t="n">
        <v>0</v>
      </c>
    </row>
    <row r="53" ht="132" customHeight="1">
      <c r="A53" s="381" t="inlineStr">
        <is>
          <t>EF-ES-3-3</t>
        </is>
      </c>
      <c r="B53" s="381" t="inlineStr">
        <is>
          <t>Mutualisation des moyens structures sanitaires - FIR</t>
        </is>
      </c>
      <c r="C53" s="382" t="n">
        <v>8.504292</v>
      </c>
      <c r="D53" s="383" t="n">
        <v>7.412201</v>
      </c>
      <c r="E53" s="383" t="n">
        <v>7.790493</v>
      </c>
      <c r="F53" s="382" t="n">
        <v>44.79013142</v>
      </c>
      <c r="G53" s="383" t="n">
        <v>50.9721831</v>
      </c>
      <c r="H53" s="383" t="n">
        <v>58.15843378</v>
      </c>
      <c r="I53" s="382" t="n">
        <v>0</v>
      </c>
      <c r="J53" s="383" t="n">
        <v>0</v>
      </c>
      <c r="K53" s="383" t="n">
        <v>0</v>
      </c>
      <c r="L53" s="382" t="n">
        <v>0</v>
      </c>
      <c r="M53" s="383" t="n">
        <v>0</v>
      </c>
      <c r="N53" s="383" t="n">
        <v>0</v>
      </c>
      <c r="O53" s="382" t="n">
        <v>0</v>
      </c>
      <c r="P53" s="383" t="n">
        <v>0</v>
      </c>
      <c r="Q53" s="383" t="n">
        <v>0</v>
      </c>
      <c r="R53" s="382" t="n">
        <v>0</v>
      </c>
      <c r="S53" s="383" t="n">
        <v>0</v>
      </c>
      <c r="T53" s="383" t="n">
        <v>0</v>
      </c>
      <c r="U53" s="382" t="n">
        <v>0</v>
      </c>
      <c r="V53" s="382" t="n">
        <v>0</v>
      </c>
      <c r="W53" s="382" t="n">
        <v>0</v>
      </c>
      <c r="X53" s="382" t="n">
        <v>0</v>
      </c>
      <c r="Y53" s="382" t="n">
        <v>0</v>
      </c>
      <c r="Z53" s="382" t="n">
        <v>0</v>
      </c>
      <c r="AA53" s="382" t="n">
        <v>0</v>
      </c>
      <c r="AB53" s="382" t="n">
        <v>0</v>
      </c>
      <c r="AC53" s="382" t="n">
        <v>0</v>
      </c>
      <c r="AD53" s="382" t="n">
        <v>0</v>
      </c>
      <c r="AE53" s="382" t="n">
        <v>0</v>
      </c>
      <c r="AF53" s="382" t="n">
        <v>0</v>
      </c>
      <c r="AG53" s="382" t="n">
        <v>0</v>
      </c>
      <c r="AH53" s="382" t="n">
        <v>0</v>
      </c>
      <c r="AI53" s="382" t="n">
        <v>0</v>
      </c>
      <c r="AJ53" s="382" t="n">
        <v>0</v>
      </c>
      <c r="AK53" s="382" t="n">
        <v>0</v>
      </c>
      <c r="AL53" s="382" t="n">
        <v>0</v>
      </c>
      <c r="AM53" s="388" t="n">
        <v>2e-05</v>
      </c>
      <c r="AN53" s="388" t="n">
        <v>4e-05</v>
      </c>
      <c r="AO53" s="388" t="n">
        <v>4e-05</v>
      </c>
      <c r="AP53" s="382" t="n">
        <v>0.0002</v>
      </c>
      <c r="AQ53" s="382" t="n">
        <v>0.0003</v>
      </c>
      <c r="AR53" s="382" t="n">
        <v>0.00031</v>
      </c>
      <c r="AS53" s="382" t="n">
        <v>0</v>
      </c>
      <c r="AT53" s="382" t="n">
        <v>0</v>
      </c>
      <c r="AU53" s="382" t="n">
        <v>0</v>
      </c>
      <c r="AV53" s="382" t="n">
        <v>0</v>
      </c>
      <c r="AW53" s="382" t="n">
        <v>0</v>
      </c>
      <c r="AX53" s="382" t="n">
        <v>0</v>
      </c>
      <c r="AY53" s="382" t="n">
        <v>0</v>
      </c>
      <c r="AZ53" s="382" t="n">
        <v>0</v>
      </c>
      <c r="BA53" s="382" t="n">
        <v>0</v>
      </c>
      <c r="BB53" s="382" t="n">
        <v>0</v>
      </c>
      <c r="BC53" s="382" t="n">
        <v>0</v>
      </c>
      <c r="BD53" s="382" t="n">
        <v>0</v>
      </c>
      <c r="BE53" s="382" t="n">
        <v>0</v>
      </c>
      <c r="BF53" s="382" t="n">
        <v>0</v>
      </c>
      <c r="BG53" s="382" t="n">
        <v>0</v>
      </c>
      <c r="BH53" s="382" t="n">
        <v>0</v>
      </c>
      <c r="BI53" s="382" t="n">
        <v>0</v>
      </c>
      <c r="BJ53" s="382" t="n">
        <v>0</v>
      </c>
    </row>
    <row r="54" ht="60" customHeight="1">
      <c r="A54" s="381" t="inlineStr">
        <is>
          <t>EF-ES-3-4</t>
        </is>
      </c>
      <c r="B54" s="381" t="inlineStr">
        <is>
          <t>INVESTISSEMENTS-FIR</t>
        </is>
      </c>
      <c r="C54" s="382" t="n">
        <v>6.82663165</v>
      </c>
      <c r="D54" s="383" t="n">
        <v>3.37757073</v>
      </c>
      <c r="E54" s="383" t="n">
        <v>5.942491</v>
      </c>
      <c r="F54" s="382" t="n">
        <v>72.61955686</v>
      </c>
      <c r="G54" s="383" t="n">
        <v>79.12462025000001</v>
      </c>
      <c r="H54" s="383" t="n">
        <v>86.27771693</v>
      </c>
      <c r="I54" s="382" t="n">
        <v>0</v>
      </c>
      <c r="J54" s="383" t="n">
        <v>0</v>
      </c>
      <c r="K54" s="383" t="n">
        <v>0</v>
      </c>
      <c r="L54" s="382" t="n">
        <v>0</v>
      </c>
      <c r="M54" s="383" t="n">
        <v>0</v>
      </c>
      <c r="N54" s="383" t="n">
        <v>0</v>
      </c>
      <c r="O54" s="382" t="n">
        <v>0</v>
      </c>
      <c r="P54" s="383" t="n">
        <v>0</v>
      </c>
      <c r="Q54" s="383" t="n">
        <v>0</v>
      </c>
      <c r="R54" s="382" t="n">
        <v>0</v>
      </c>
      <c r="S54" s="383" t="n">
        <v>0</v>
      </c>
      <c r="T54" s="383" t="n">
        <v>0</v>
      </c>
      <c r="U54" s="382" t="n">
        <v>0</v>
      </c>
      <c r="V54" s="382" t="n">
        <v>0</v>
      </c>
      <c r="W54" s="382" t="n">
        <v>0</v>
      </c>
      <c r="X54" s="382" t="n">
        <v>0</v>
      </c>
      <c r="Y54" s="382" t="n">
        <v>0</v>
      </c>
      <c r="Z54" s="382" t="n">
        <v>0</v>
      </c>
      <c r="AA54" s="382" t="n">
        <v>0</v>
      </c>
      <c r="AB54" s="382" t="n">
        <v>0</v>
      </c>
      <c r="AC54" s="382" t="n">
        <v>0</v>
      </c>
      <c r="AD54" s="382" t="n">
        <v>0</v>
      </c>
      <c r="AE54" s="382" t="n">
        <v>0</v>
      </c>
      <c r="AF54" s="382" t="n">
        <v>0</v>
      </c>
      <c r="AG54" s="382" t="n">
        <v>0</v>
      </c>
      <c r="AH54" s="382" t="n">
        <v>0</v>
      </c>
      <c r="AI54" s="382" t="n">
        <v>0</v>
      </c>
      <c r="AJ54" s="382" t="n">
        <v>0</v>
      </c>
      <c r="AK54" s="382" t="n">
        <v>0</v>
      </c>
      <c r="AL54" s="382" t="n">
        <v>0</v>
      </c>
      <c r="AM54" s="388" t="n">
        <v>8.000000000000001e-05</v>
      </c>
      <c r="AN54" s="388" t="n">
        <v>8.000000000000001e-05</v>
      </c>
      <c r="AO54" s="388" t="n">
        <v>8.000000000000001e-05</v>
      </c>
      <c r="AP54" s="382" t="n">
        <v>0.00106</v>
      </c>
      <c r="AQ54" s="382" t="n">
        <v>0.00135</v>
      </c>
      <c r="AR54" s="382" t="n">
        <v>0.00135</v>
      </c>
      <c r="AS54" s="382" t="n">
        <v>0</v>
      </c>
      <c r="AT54" s="382" t="n">
        <v>0</v>
      </c>
      <c r="AU54" s="382" t="n">
        <v>0</v>
      </c>
      <c r="AV54" s="382" t="n">
        <v>0</v>
      </c>
      <c r="AW54" s="382" t="n">
        <v>0</v>
      </c>
      <c r="AX54" s="382" t="n">
        <v>0</v>
      </c>
      <c r="AY54" s="382" t="n">
        <v>0</v>
      </c>
      <c r="AZ54" s="382" t="n">
        <v>0</v>
      </c>
      <c r="BA54" s="382" t="n">
        <v>0</v>
      </c>
      <c r="BB54" s="382" t="n">
        <v>0</v>
      </c>
      <c r="BC54" s="382" t="n">
        <v>0</v>
      </c>
      <c r="BD54" s="382" t="n">
        <v>0</v>
      </c>
      <c r="BE54" s="382" t="n">
        <v>0</v>
      </c>
      <c r="BF54" s="382" t="n">
        <v>0</v>
      </c>
      <c r="BG54" s="382" t="n">
        <v>0</v>
      </c>
      <c r="BH54" s="382" t="n">
        <v>0</v>
      </c>
      <c r="BI54" s="382" t="n">
        <v>0</v>
      </c>
      <c r="BJ54" s="382" t="n">
        <v>0</v>
      </c>
    </row>
    <row r="55" ht="144" customHeight="1">
      <c r="A55" s="381" t="inlineStr">
        <is>
          <t>EF-MS</t>
        </is>
      </c>
      <c r="B55" s="381" t="inlineStr">
        <is>
          <t>VERSEMENTS DES ETBS ET SERVICES MEDICO-SOCIAUX</t>
        </is>
      </c>
      <c r="C55" s="382" t="n">
        <v>1302.9084350502</v>
      </c>
      <c r="D55" s="383" t="n">
        <v>1428.41540756</v>
      </c>
      <c r="E55" s="383" t="n">
        <v>1483.72860932</v>
      </c>
      <c r="F55" s="382" t="n">
        <v>25868.48084888</v>
      </c>
      <c r="G55" s="383" t="n">
        <v>27920.37674666</v>
      </c>
      <c r="H55" s="383" t="n">
        <v>29590.22864476</v>
      </c>
      <c r="I55" s="382" t="n">
        <v>0</v>
      </c>
      <c r="J55" s="383" t="n">
        <v>0</v>
      </c>
      <c r="K55" s="383" t="n">
        <v>0</v>
      </c>
      <c r="L55" s="382" t="n">
        <v>0</v>
      </c>
      <c r="M55" s="383" t="n">
        <v>0</v>
      </c>
      <c r="N55" s="383" t="n">
        <v>0</v>
      </c>
      <c r="O55" s="382" t="n">
        <v>0</v>
      </c>
      <c r="P55" s="383" t="n">
        <v>0</v>
      </c>
      <c r="Q55" s="383" t="n">
        <v>0</v>
      </c>
      <c r="R55" s="382" t="n">
        <v>0</v>
      </c>
      <c r="S55" s="383" t="n">
        <v>0</v>
      </c>
      <c r="T55" s="383" t="n">
        <v>0</v>
      </c>
      <c r="U55" s="382" t="n">
        <v>0</v>
      </c>
      <c r="V55" s="382" t="n">
        <v>0</v>
      </c>
      <c r="W55" s="382" t="n">
        <v>0</v>
      </c>
      <c r="X55" s="382" t="n">
        <v>0</v>
      </c>
      <c r="Y55" s="382" t="n">
        <v>0</v>
      </c>
      <c r="Z55" s="382" t="n">
        <v>0</v>
      </c>
      <c r="AA55" s="382" t="n">
        <v>0</v>
      </c>
      <c r="AB55" s="382" t="n">
        <v>0</v>
      </c>
      <c r="AC55" s="382" t="n">
        <v>0</v>
      </c>
      <c r="AD55" s="382" t="n">
        <v>0</v>
      </c>
      <c r="AE55" s="382" t="n">
        <v>0</v>
      </c>
      <c r="AF55" s="382" t="n">
        <v>0</v>
      </c>
      <c r="AG55" s="382" t="n">
        <v>0</v>
      </c>
      <c r="AH55" s="382" t="n">
        <v>0</v>
      </c>
      <c r="AI55" s="382" t="n">
        <v>0</v>
      </c>
      <c r="AJ55" s="382" t="n">
        <v>0</v>
      </c>
      <c r="AK55" s="382" t="n">
        <v>0</v>
      </c>
      <c r="AL55" s="382" t="n">
        <v>0</v>
      </c>
      <c r="AM55" s="382" t="n">
        <v>0.00017</v>
      </c>
      <c r="AN55" s="382" t="n">
        <v>0.000212</v>
      </c>
      <c r="AO55" s="382" t="n">
        <v>0.000239</v>
      </c>
      <c r="AP55" s="382" t="n">
        <v>0.00308</v>
      </c>
      <c r="AQ55" s="382" t="n">
        <v>0.004487</v>
      </c>
      <c r="AR55" s="382" t="n">
        <v>0.004498</v>
      </c>
      <c r="AS55" s="382" t="n">
        <v>0</v>
      </c>
      <c r="AT55" s="382" t="n">
        <v>0</v>
      </c>
      <c r="AU55" s="382" t="n">
        <v>0</v>
      </c>
      <c r="AV55" s="382" t="n">
        <v>0</v>
      </c>
      <c r="AW55" s="382" t="n">
        <v>0</v>
      </c>
      <c r="AX55" s="382" t="n">
        <v>0</v>
      </c>
      <c r="AY55" s="382" t="n">
        <v>0</v>
      </c>
      <c r="AZ55" s="382" t="n">
        <v>0</v>
      </c>
      <c r="BA55" s="382" t="n">
        <v>0</v>
      </c>
      <c r="BB55" s="382" t="n">
        <v>0</v>
      </c>
      <c r="BC55" s="382" t="n">
        <v>0</v>
      </c>
      <c r="BD55" s="382" t="n">
        <v>0</v>
      </c>
      <c r="BE55" s="382" t="n">
        <v>0</v>
      </c>
      <c r="BF55" s="382" t="n">
        <v>0</v>
      </c>
      <c r="BG55" s="382" t="n">
        <v>0</v>
      </c>
      <c r="BH55" s="382" t="n">
        <v>0</v>
      </c>
      <c r="BI55" s="382" t="n">
        <v>0</v>
      </c>
      <c r="BJ55" s="382" t="n">
        <v>0</v>
      </c>
    </row>
    <row r="56" ht="132" customHeight="1">
      <c r="A56" s="381" t="inlineStr">
        <is>
          <t>EF-MS-1</t>
        </is>
      </c>
      <c r="B56" s="381" t="inlineStr">
        <is>
          <t>Etablissements et services pour personnes âgées</t>
        </is>
      </c>
      <c r="C56" s="382" t="n">
        <v>703.66692505</v>
      </c>
      <c r="D56" s="383" t="n">
        <v>805.2438174500001</v>
      </c>
      <c r="E56" s="383" t="n">
        <v>809.96498443</v>
      </c>
      <c r="F56" s="382" t="n">
        <v>12535.85295676</v>
      </c>
      <c r="G56" s="383" t="n">
        <v>14264.5887306</v>
      </c>
      <c r="H56" s="383" t="n">
        <v>14737.81821109</v>
      </c>
      <c r="I56" s="382" t="n">
        <v>0</v>
      </c>
      <c r="J56" s="383" t="n">
        <v>0</v>
      </c>
      <c r="K56" s="383" t="n">
        <v>0</v>
      </c>
      <c r="L56" s="382" t="n">
        <v>0</v>
      </c>
      <c r="M56" s="383" t="n">
        <v>0</v>
      </c>
      <c r="N56" s="383" t="n">
        <v>0</v>
      </c>
      <c r="O56" s="382" t="n">
        <v>0</v>
      </c>
      <c r="P56" s="383" t="n">
        <v>0</v>
      </c>
      <c r="Q56" s="383" t="n">
        <v>0</v>
      </c>
      <c r="R56" s="382" t="n">
        <v>0</v>
      </c>
      <c r="S56" s="383" t="n">
        <v>0</v>
      </c>
      <c r="T56" s="383" t="n">
        <v>0</v>
      </c>
      <c r="U56" s="382" t="n">
        <v>0</v>
      </c>
      <c r="V56" s="382" t="n">
        <v>0</v>
      </c>
      <c r="W56" s="382" t="n">
        <v>0</v>
      </c>
      <c r="X56" s="382" t="n">
        <v>0</v>
      </c>
      <c r="Y56" s="382" t="n">
        <v>0</v>
      </c>
      <c r="Z56" s="382" t="n">
        <v>0</v>
      </c>
      <c r="AA56" s="382" t="n">
        <v>0</v>
      </c>
      <c r="AB56" s="382" t="n">
        <v>0</v>
      </c>
      <c r="AC56" s="382" t="n">
        <v>0</v>
      </c>
      <c r="AD56" s="382" t="n">
        <v>0</v>
      </c>
      <c r="AE56" s="382" t="n">
        <v>0</v>
      </c>
      <c r="AF56" s="382" t="n">
        <v>0</v>
      </c>
      <c r="AG56" s="382" t="n">
        <v>0</v>
      </c>
      <c r="AH56" s="382" t="n">
        <v>0</v>
      </c>
      <c r="AI56" s="382" t="n">
        <v>0</v>
      </c>
      <c r="AJ56" s="382" t="n">
        <v>0</v>
      </c>
      <c r="AK56" s="382" t="n">
        <v>0</v>
      </c>
      <c r="AL56" s="382" t="n">
        <v>0</v>
      </c>
      <c r="AM56" s="382" t="n">
        <v>0</v>
      </c>
      <c r="AN56" s="382" t="n">
        <v>0</v>
      </c>
      <c r="AO56" s="382" t="n">
        <v>0</v>
      </c>
      <c r="AP56" s="382" t="n">
        <v>0</v>
      </c>
      <c r="AQ56" s="382" t="n">
        <v>0</v>
      </c>
      <c r="AR56" s="382" t="n">
        <v>0</v>
      </c>
      <c r="AS56" s="382" t="n">
        <v>0</v>
      </c>
      <c r="AT56" s="382" t="n">
        <v>0</v>
      </c>
      <c r="AU56" s="382" t="n">
        <v>0</v>
      </c>
      <c r="AV56" s="382" t="n">
        <v>0</v>
      </c>
      <c r="AW56" s="382" t="n">
        <v>0</v>
      </c>
      <c r="AX56" s="382" t="n">
        <v>0</v>
      </c>
      <c r="AY56" s="382" t="n">
        <v>0</v>
      </c>
      <c r="AZ56" s="382" t="n">
        <v>0</v>
      </c>
      <c r="BA56" s="382" t="n">
        <v>0</v>
      </c>
      <c r="BB56" s="382" t="n">
        <v>0</v>
      </c>
      <c r="BC56" s="382" t="n">
        <v>0</v>
      </c>
      <c r="BD56" s="382" t="n">
        <v>0</v>
      </c>
      <c r="BE56" s="382" t="n">
        <v>0</v>
      </c>
      <c r="BF56" s="382" t="n">
        <v>0</v>
      </c>
      <c r="BG56" s="382" t="n">
        <v>0</v>
      </c>
      <c r="BH56" s="382" t="n">
        <v>0</v>
      </c>
      <c r="BI56" s="382" t="n">
        <v>0</v>
      </c>
      <c r="BJ56" s="382" t="n">
        <v>0</v>
      </c>
    </row>
    <row r="57" ht="156" customHeight="1">
      <c r="A57" s="381" t="inlineStr">
        <is>
          <t>EF-MS-1-1</t>
        </is>
      </c>
      <c r="B57" s="381" t="inlineStr">
        <is>
          <t>Fonctionnement des étbs et services pour personnes âgées</t>
        </is>
      </c>
      <c r="C57" s="382" t="n">
        <v>700.20916005</v>
      </c>
      <c r="D57" s="383" t="n">
        <v>791.35727115</v>
      </c>
      <c r="E57" s="383" t="n">
        <v>795.07242983</v>
      </c>
      <c r="F57" s="382" t="n">
        <v>12460.97266876</v>
      </c>
      <c r="G57" s="383" t="n">
        <v>14027.9578006</v>
      </c>
      <c r="H57" s="383" t="n">
        <v>14485.27181609</v>
      </c>
      <c r="I57" s="382" t="n">
        <v>0</v>
      </c>
      <c r="J57" s="383" t="n">
        <v>0</v>
      </c>
      <c r="K57" s="383" t="n">
        <v>0</v>
      </c>
      <c r="L57" s="382" t="n">
        <v>0</v>
      </c>
      <c r="M57" s="383" t="n">
        <v>0</v>
      </c>
      <c r="N57" s="383" t="n">
        <v>0</v>
      </c>
      <c r="O57" s="382" t="n">
        <v>0</v>
      </c>
      <c r="P57" s="383" t="n">
        <v>0</v>
      </c>
      <c r="Q57" s="383" t="n">
        <v>0</v>
      </c>
      <c r="R57" s="382" t="n">
        <v>0</v>
      </c>
      <c r="S57" s="383" t="n">
        <v>0</v>
      </c>
      <c r="T57" s="383" t="n">
        <v>0</v>
      </c>
      <c r="U57" s="382" t="n">
        <v>0</v>
      </c>
      <c r="V57" s="382" t="n">
        <v>0</v>
      </c>
      <c r="W57" s="382" t="n">
        <v>0</v>
      </c>
      <c r="X57" s="382" t="n">
        <v>0</v>
      </c>
      <c r="Y57" s="382" t="n">
        <v>0</v>
      </c>
      <c r="Z57" s="382" t="n">
        <v>0</v>
      </c>
      <c r="AA57" s="382" t="n">
        <v>0</v>
      </c>
      <c r="AB57" s="382" t="n">
        <v>0</v>
      </c>
      <c r="AC57" s="382" t="n">
        <v>0</v>
      </c>
      <c r="AD57" s="382" t="n">
        <v>0</v>
      </c>
      <c r="AE57" s="382" t="n">
        <v>0</v>
      </c>
      <c r="AF57" s="382" t="n">
        <v>0</v>
      </c>
      <c r="AG57" s="382" t="n">
        <v>0</v>
      </c>
      <c r="AH57" s="382" t="n">
        <v>0</v>
      </c>
      <c r="AI57" s="382" t="n">
        <v>0</v>
      </c>
      <c r="AJ57" s="382" t="n">
        <v>0</v>
      </c>
      <c r="AK57" s="382" t="n">
        <v>0</v>
      </c>
      <c r="AL57" s="382" t="n">
        <v>0</v>
      </c>
      <c r="AM57" s="382" t="n">
        <v>0</v>
      </c>
      <c r="AN57" s="382" t="n">
        <v>0</v>
      </c>
      <c r="AO57" s="382" t="n">
        <v>0</v>
      </c>
      <c r="AP57" s="382" t="n">
        <v>0</v>
      </c>
      <c r="AQ57" s="382" t="n">
        <v>0</v>
      </c>
      <c r="AR57" s="382" t="n">
        <v>0</v>
      </c>
      <c r="AS57" s="382" t="n">
        <v>0</v>
      </c>
      <c r="AT57" s="382" t="n">
        <v>0</v>
      </c>
      <c r="AU57" s="382" t="n">
        <v>0</v>
      </c>
      <c r="AV57" s="382" t="n">
        <v>0</v>
      </c>
      <c r="AW57" s="382" t="n">
        <v>0</v>
      </c>
      <c r="AX57" s="382" t="n">
        <v>0</v>
      </c>
      <c r="AY57" s="382" t="n">
        <v>0</v>
      </c>
      <c r="AZ57" s="382" t="n">
        <v>0</v>
      </c>
      <c r="BA57" s="382" t="n">
        <v>0</v>
      </c>
      <c r="BB57" s="382" t="n">
        <v>0</v>
      </c>
      <c r="BC57" s="382" t="n">
        <v>0</v>
      </c>
      <c r="BD57" s="382" t="n">
        <v>0</v>
      </c>
      <c r="BE57" s="382" t="n">
        <v>0</v>
      </c>
      <c r="BF57" s="382" t="n">
        <v>0</v>
      </c>
      <c r="BG57" s="382" t="n">
        <v>0</v>
      </c>
      <c r="BH57" s="382" t="n">
        <v>0</v>
      </c>
      <c r="BI57" s="382" t="n">
        <v>0</v>
      </c>
      <c r="BJ57" s="382" t="n">
        <v>0</v>
      </c>
    </row>
    <row r="58" ht="72" customHeight="1">
      <c r="A58" s="381" t="inlineStr">
        <is>
          <t>EF-MS-1-1-1</t>
        </is>
      </c>
      <c r="B58" s="381" t="inlineStr">
        <is>
          <t>Fonctionnement des EHPAD MS</t>
        </is>
      </c>
      <c r="C58" s="382" t="n">
        <v>595.31765339</v>
      </c>
      <c r="D58" s="383" t="n">
        <v>688.56282226</v>
      </c>
      <c r="E58" s="383" t="n">
        <v>683.51409171</v>
      </c>
      <c r="F58" s="382" t="n">
        <v>10517.25455384</v>
      </c>
      <c r="G58" s="383" t="n">
        <v>12161.82911504</v>
      </c>
      <c r="H58" s="383" t="n">
        <v>12442.21831255</v>
      </c>
      <c r="I58" s="382" t="n">
        <v>0</v>
      </c>
      <c r="J58" s="383" t="n">
        <v>0</v>
      </c>
      <c r="K58" s="383" t="n">
        <v>0</v>
      </c>
      <c r="L58" s="382" t="n">
        <v>0</v>
      </c>
      <c r="M58" s="383" t="n">
        <v>0</v>
      </c>
      <c r="N58" s="383" t="n">
        <v>0</v>
      </c>
      <c r="O58" s="382" t="n">
        <v>0</v>
      </c>
      <c r="P58" s="383" t="n">
        <v>0</v>
      </c>
      <c r="Q58" s="383" t="n">
        <v>0</v>
      </c>
      <c r="R58" s="382" t="n">
        <v>0</v>
      </c>
      <c r="S58" s="383" t="n">
        <v>0</v>
      </c>
      <c r="T58" s="383" t="n">
        <v>0</v>
      </c>
      <c r="U58" s="382" t="n">
        <v>0</v>
      </c>
      <c r="V58" s="382" t="n">
        <v>0</v>
      </c>
      <c r="W58" s="382" t="n">
        <v>0</v>
      </c>
      <c r="X58" s="382" t="n">
        <v>0</v>
      </c>
      <c r="Y58" s="382" t="n">
        <v>0</v>
      </c>
      <c r="Z58" s="382" t="n">
        <v>0</v>
      </c>
      <c r="AA58" s="382" t="n">
        <v>0</v>
      </c>
      <c r="AB58" s="382" t="n">
        <v>0</v>
      </c>
      <c r="AC58" s="382" t="n">
        <v>0</v>
      </c>
      <c r="AD58" s="382" t="n">
        <v>0</v>
      </c>
      <c r="AE58" s="382" t="n">
        <v>0</v>
      </c>
      <c r="AF58" s="382" t="n">
        <v>0</v>
      </c>
      <c r="AG58" s="382" t="n">
        <v>0</v>
      </c>
      <c r="AH58" s="382" t="n">
        <v>0</v>
      </c>
      <c r="AI58" s="382" t="n">
        <v>0</v>
      </c>
      <c r="AJ58" s="382" t="n">
        <v>0</v>
      </c>
      <c r="AK58" s="382" t="n">
        <v>0</v>
      </c>
      <c r="AL58" s="382" t="n">
        <v>0</v>
      </c>
      <c r="AM58" s="382" t="n">
        <v>0</v>
      </c>
      <c r="AN58" s="382" t="n">
        <v>0</v>
      </c>
      <c r="AO58" s="382" t="n">
        <v>0</v>
      </c>
      <c r="AP58" s="382" t="n">
        <v>0</v>
      </c>
      <c r="AQ58" s="382" t="n">
        <v>0</v>
      </c>
      <c r="AR58" s="382" t="n">
        <v>0</v>
      </c>
      <c r="AS58" s="382" t="n">
        <v>0</v>
      </c>
      <c r="AT58" s="382" t="n">
        <v>0</v>
      </c>
      <c r="AU58" s="382" t="n">
        <v>0</v>
      </c>
      <c r="AV58" s="382" t="n">
        <v>0</v>
      </c>
      <c r="AW58" s="382" t="n">
        <v>0</v>
      </c>
      <c r="AX58" s="382" t="n">
        <v>0</v>
      </c>
      <c r="AY58" s="382" t="n">
        <v>0</v>
      </c>
      <c r="AZ58" s="382" t="n">
        <v>0</v>
      </c>
      <c r="BA58" s="382" t="n">
        <v>0</v>
      </c>
      <c r="BB58" s="382" t="n">
        <v>0</v>
      </c>
      <c r="BC58" s="382" t="n">
        <v>0</v>
      </c>
      <c r="BD58" s="382" t="n">
        <v>0</v>
      </c>
      <c r="BE58" s="382" t="n">
        <v>0</v>
      </c>
      <c r="BF58" s="382" t="n">
        <v>0</v>
      </c>
      <c r="BG58" s="382" t="n">
        <v>0</v>
      </c>
      <c r="BH58" s="382" t="n">
        <v>0</v>
      </c>
      <c r="BI58" s="382" t="n">
        <v>0</v>
      </c>
      <c r="BJ58" s="382" t="n">
        <v>0</v>
      </c>
    </row>
    <row r="59" ht="72" customHeight="1">
      <c r="A59" s="381" t="inlineStr">
        <is>
          <t>EF-MS-1-1-2</t>
        </is>
      </c>
      <c r="B59" s="381" t="inlineStr">
        <is>
          <t>Fonctionnement des SSIAD</t>
        </is>
      </c>
      <c r="C59" s="382" t="n">
        <v>97.97541792</v>
      </c>
      <c r="D59" s="383" t="n">
        <v>98.9506769</v>
      </c>
      <c r="E59" s="383" t="n">
        <v>107.37962354</v>
      </c>
      <c r="F59" s="382" t="n">
        <v>1770.39925591</v>
      </c>
      <c r="G59" s="383" t="n">
        <v>1769.80282858</v>
      </c>
      <c r="H59" s="383" t="n">
        <v>1935.72127001</v>
      </c>
      <c r="I59" s="382" t="n">
        <v>0</v>
      </c>
      <c r="J59" s="383" t="n">
        <v>0</v>
      </c>
      <c r="K59" s="383" t="n">
        <v>0</v>
      </c>
      <c r="L59" s="382" t="n">
        <v>0</v>
      </c>
      <c r="M59" s="383" t="n">
        <v>0</v>
      </c>
      <c r="N59" s="383" t="n">
        <v>0</v>
      </c>
      <c r="O59" s="382" t="n">
        <v>0</v>
      </c>
      <c r="P59" s="383" t="n">
        <v>0</v>
      </c>
      <c r="Q59" s="383" t="n">
        <v>0</v>
      </c>
      <c r="R59" s="382" t="n">
        <v>0</v>
      </c>
      <c r="S59" s="383" t="n">
        <v>0</v>
      </c>
      <c r="T59" s="383" t="n">
        <v>0</v>
      </c>
      <c r="U59" s="382" t="n">
        <v>0</v>
      </c>
      <c r="V59" s="382" t="n">
        <v>0</v>
      </c>
      <c r="W59" s="382" t="n">
        <v>0</v>
      </c>
      <c r="X59" s="382" t="n">
        <v>0</v>
      </c>
      <c r="Y59" s="382" t="n">
        <v>0</v>
      </c>
      <c r="Z59" s="382" t="n">
        <v>0</v>
      </c>
      <c r="AA59" s="382" t="n">
        <v>0</v>
      </c>
      <c r="AB59" s="382" t="n">
        <v>0</v>
      </c>
      <c r="AC59" s="382" t="n">
        <v>0</v>
      </c>
      <c r="AD59" s="382" t="n">
        <v>0</v>
      </c>
      <c r="AE59" s="382" t="n">
        <v>0</v>
      </c>
      <c r="AF59" s="382" t="n">
        <v>0</v>
      </c>
      <c r="AG59" s="382" t="n">
        <v>0</v>
      </c>
      <c r="AH59" s="382" t="n">
        <v>0</v>
      </c>
      <c r="AI59" s="382" t="n">
        <v>0</v>
      </c>
      <c r="AJ59" s="382" t="n">
        <v>0</v>
      </c>
      <c r="AK59" s="382" t="n">
        <v>0</v>
      </c>
      <c r="AL59" s="382" t="n">
        <v>0</v>
      </c>
      <c r="AM59" s="382" t="n">
        <v>0</v>
      </c>
      <c r="AN59" s="382" t="n">
        <v>0</v>
      </c>
      <c r="AO59" s="382" t="n">
        <v>0</v>
      </c>
      <c r="AP59" s="382" t="n">
        <v>0</v>
      </c>
      <c r="AQ59" s="382" t="n">
        <v>0</v>
      </c>
      <c r="AR59" s="382" t="n">
        <v>0</v>
      </c>
      <c r="AS59" s="382" t="n">
        <v>0</v>
      </c>
      <c r="AT59" s="382" t="n">
        <v>0</v>
      </c>
      <c r="AU59" s="382" t="n">
        <v>0</v>
      </c>
      <c r="AV59" s="382" t="n">
        <v>0</v>
      </c>
      <c r="AW59" s="382" t="n">
        <v>0</v>
      </c>
      <c r="AX59" s="382" t="n">
        <v>0</v>
      </c>
      <c r="AY59" s="382" t="n">
        <v>0</v>
      </c>
      <c r="AZ59" s="382" t="n">
        <v>0</v>
      </c>
      <c r="BA59" s="382" t="n">
        <v>0</v>
      </c>
      <c r="BB59" s="382" t="n">
        <v>0</v>
      </c>
      <c r="BC59" s="382" t="n">
        <v>0</v>
      </c>
      <c r="BD59" s="382" t="n">
        <v>0</v>
      </c>
      <c r="BE59" s="382" t="n">
        <v>0</v>
      </c>
      <c r="BF59" s="382" t="n">
        <v>0</v>
      </c>
      <c r="BG59" s="382" t="n">
        <v>0</v>
      </c>
      <c r="BH59" s="382" t="n">
        <v>0</v>
      </c>
      <c r="BI59" s="382" t="n">
        <v>0</v>
      </c>
      <c r="BJ59" s="382" t="n">
        <v>0</v>
      </c>
    </row>
    <row r="60" ht="132" customHeight="1">
      <c r="A60" s="381" t="inlineStr">
        <is>
          <t>EF-MS-1-1-3</t>
        </is>
      </c>
      <c r="B60" s="381" t="inlineStr">
        <is>
          <t>Fonctionnement des autres étbs pour PA (EHPA, …)</t>
        </is>
      </c>
      <c r="C60" s="382" t="n">
        <v>6.91608874</v>
      </c>
      <c r="D60" s="383" t="n">
        <v>3.84377199</v>
      </c>
      <c r="E60" s="383" t="n">
        <v>4.17871458</v>
      </c>
      <c r="F60" s="382" t="n">
        <v>173.31885901</v>
      </c>
      <c r="G60" s="383" t="n">
        <v>96.32585698</v>
      </c>
      <c r="H60" s="383" t="n">
        <v>107.33223353</v>
      </c>
      <c r="I60" s="382" t="n">
        <v>0</v>
      </c>
      <c r="J60" s="383" t="n">
        <v>0</v>
      </c>
      <c r="K60" s="383" t="n">
        <v>0</v>
      </c>
      <c r="L60" s="382" t="n">
        <v>0</v>
      </c>
      <c r="M60" s="383" t="n">
        <v>0</v>
      </c>
      <c r="N60" s="383" t="n">
        <v>0</v>
      </c>
      <c r="O60" s="382" t="n">
        <v>0</v>
      </c>
      <c r="P60" s="383" t="n">
        <v>0</v>
      </c>
      <c r="Q60" s="383" t="n">
        <v>0</v>
      </c>
      <c r="R60" s="382" t="n">
        <v>0</v>
      </c>
      <c r="S60" s="383" t="n">
        <v>0</v>
      </c>
      <c r="T60" s="383" t="n">
        <v>0</v>
      </c>
      <c r="U60" s="382" t="n">
        <v>0</v>
      </c>
      <c r="V60" s="382" t="n">
        <v>0</v>
      </c>
      <c r="W60" s="382" t="n">
        <v>0</v>
      </c>
      <c r="X60" s="382" t="n">
        <v>0</v>
      </c>
      <c r="Y60" s="382" t="n">
        <v>0</v>
      </c>
      <c r="Z60" s="382" t="n">
        <v>0</v>
      </c>
      <c r="AA60" s="382" t="n">
        <v>0</v>
      </c>
      <c r="AB60" s="382" t="n">
        <v>0</v>
      </c>
      <c r="AC60" s="382" t="n">
        <v>0</v>
      </c>
      <c r="AD60" s="382" t="n">
        <v>0</v>
      </c>
      <c r="AE60" s="382" t="n">
        <v>0</v>
      </c>
      <c r="AF60" s="382" t="n">
        <v>0</v>
      </c>
      <c r="AG60" s="382" t="n">
        <v>0</v>
      </c>
      <c r="AH60" s="382" t="n">
        <v>0</v>
      </c>
      <c r="AI60" s="382" t="n">
        <v>0</v>
      </c>
      <c r="AJ60" s="382" t="n">
        <v>0</v>
      </c>
      <c r="AK60" s="382" t="n">
        <v>0</v>
      </c>
      <c r="AL60" s="382" t="n">
        <v>0</v>
      </c>
      <c r="AM60" s="382" t="n">
        <v>0</v>
      </c>
      <c r="AN60" s="382" t="n">
        <v>0</v>
      </c>
      <c r="AO60" s="382" t="n">
        <v>0</v>
      </c>
      <c r="AP60" s="382" t="n">
        <v>0</v>
      </c>
      <c r="AQ60" s="382" t="n">
        <v>0</v>
      </c>
      <c r="AR60" s="382" t="n">
        <v>0</v>
      </c>
      <c r="AS60" s="382" t="n">
        <v>0</v>
      </c>
      <c r="AT60" s="382" t="n">
        <v>0</v>
      </c>
      <c r="AU60" s="382" t="n">
        <v>0</v>
      </c>
      <c r="AV60" s="382" t="n">
        <v>0</v>
      </c>
      <c r="AW60" s="382" t="n">
        <v>0</v>
      </c>
      <c r="AX60" s="382" t="n">
        <v>0</v>
      </c>
      <c r="AY60" s="382" t="n">
        <v>0</v>
      </c>
      <c r="AZ60" s="382" t="n">
        <v>0</v>
      </c>
      <c r="BA60" s="382" t="n">
        <v>0</v>
      </c>
      <c r="BB60" s="382" t="n">
        <v>0</v>
      </c>
      <c r="BC60" s="382" t="n">
        <v>0</v>
      </c>
      <c r="BD60" s="382" t="n">
        <v>0</v>
      </c>
      <c r="BE60" s="382" t="n">
        <v>0</v>
      </c>
      <c r="BF60" s="382" t="n">
        <v>0</v>
      </c>
      <c r="BG60" s="382" t="n">
        <v>0</v>
      </c>
      <c r="BH60" s="382" t="n">
        <v>0</v>
      </c>
      <c r="BI60" s="382" t="n">
        <v>0</v>
      </c>
      <c r="BJ60" s="382" t="n">
        <v>0</v>
      </c>
    </row>
    <row r="61" ht="216" customHeight="1">
      <c r="A61" s="381" t="inlineStr">
        <is>
          <t>EF-MS-1-2</t>
        </is>
      </c>
      <c r="B61" s="381" t="inlineStr">
        <is>
          <t xml:space="preserve">Subventions d'investissement aux  établissements et services pour personnes âgées      </t>
        </is>
      </c>
      <c r="C61" s="382" t="n">
        <v>3.457765</v>
      </c>
      <c r="D61" s="383" t="n">
        <v>13.8865463</v>
      </c>
      <c r="E61" s="383" t="n">
        <v>14.8925546</v>
      </c>
      <c r="F61" s="382" t="n">
        <v>74.88028799999999</v>
      </c>
      <c r="G61" s="383" t="n">
        <v>236.63093</v>
      </c>
      <c r="H61" s="383" t="n">
        <v>252.546395</v>
      </c>
      <c r="I61" s="382" t="n">
        <v>0</v>
      </c>
      <c r="J61" s="383" t="n">
        <v>0</v>
      </c>
      <c r="K61" s="383" t="n">
        <v>0</v>
      </c>
      <c r="L61" s="382" t="n">
        <v>0</v>
      </c>
      <c r="M61" s="383" t="n">
        <v>0</v>
      </c>
      <c r="N61" s="383" t="n">
        <v>0</v>
      </c>
      <c r="O61" s="382" t="n">
        <v>0</v>
      </c>
      <c r="P61" s="383" t="n">
        <v>0</v>
      </c>
      <c r="Q61" s="383" t="n">
        <v>0</v>
      </c>
      <c r="R61" s="382" t="n">
        <v>0</v>
      </c>
      <c r="S61" s="383" t="n">
        <v>0</v>
      </c>
      <c r="T61" s="383" t="n">
        <v>0</v>
      </c>
      <c r="U61" s="382" t="n">
        <v>0</v>
      </c>
      <c r="V61" s="382" t="n">
        <v>0</v>
      </c>
      <c r="W61" s="382" t="n">
        <v>0</v>
      </c>
      <c r="X61" s="382" t="n">
        <v>0</v>
      </c>
      <c r="Y61" s="382" t="n">
        <v>0</v>
      </c>
      <c r="Z61" s="382" t="n">
        <v>0</v>
      </c>
      <c r="AA61" s="382" t="n">
        <v>0</v>
      </c>
      <c r="AB61" s="382" t="n">
        <v>0</v>
      </c>
      <c r="AC61" s="382" t="n">
        <v>0</v>
      </c>
      <c r="AD61" s="382" t="n">
        <v>0</v>
      </c>
      <c r="AE61" s="382" t="n">
        <v>0</v>
      </c>
      <c r="AF61" s="382" t="n">
        <v>0</v>
      </c>
      <c r="AG61" s="382" t="n">
        <v>0</v>
      </c>
      <c r="AH61" s="382" t="n">
        <v>0</v>
      </c>
      <c r="AI61" s="382" t="n">
        <v>0</v>
      </c>
      <c r="AJ61" s="382" t="n">
        <v>0</v>
      </c>
      <c r="AK61" s="382" t="n">
        <v>0</v>
      </c>
      <c r="AL61" s="382" t="n">
        <v>0</v>
      </c>
      <c r="AM61" s="382" t="n">
        <v>0</v>
      </c>
      <c r="AN61" s="382" t="n">
        <v>0</v>
      </c>
      <c r="AO61" s="382" t="n">
        <v>0</v>
      </c>
      <c r="AP61" s="382" t="n">
        <v>0</v>
      </c>
      <c r="AQ61" s="382" t="n">
        <v>0</v>
      </c>
      <c r="AR61" s="382" t="n">
        <v>0</v>
      </c>
      <c r="AS61" s="382" t="n">
        <v>0</v>
      </c>
      <c r="AT61" s="382" t="n">
        <v>0</v>
      </c>
      <c r="AU61" s="382" t="n">
        <v>0</v>
      </c>
      <c r="AV61" s="382" t="n">
        <v>0</v>
      </c>
      <c r="AW61" s="382" t="n">
        <v>0</v>
      </c>
      <c r="AX61" s="382" t="n">
        <v>0</v>
      </c>
      <c r="AY61" s="382" t="n">
        <v>0</v>
      </c>
      <c r="AZ61" s="382" t="n">
        <v>0</v>
      </c>
      <c r="BA61" s="382" t="n">
        <v>0</v>
      </c>
      <c r="BB61" s="382" t="n">
        <v>0</v>
      </c>
      <c r="BC61" s="382" t="n">
        <v>0</v>
      </c>
      <c r="BD61" s="382" t="n">
        <v>0</v>
      </c>
      <c r="BE61" s="382" t="n">
        <v>0</v>
      </c>
      <c r="BF61" s="382" t="n">
        <v>0</v>
      </c>
      <c r="BG61" s="382" t="n">
        <v>0</v>
      </c>
      <c r="BH61" s="382" t="n">
        <v>0</v>
      </c>
      <c r="BI61" s="382" t="n">
        <v>0</v>
      </c>
      <c r="BJ61" s="382" t="n">
        <v>0</v>
      </c>
    </row>
    <row r="62" ht="156" customHeight="1">
      <c r="A62" s="381" t="inlineStr">
        <is>
          <t>EF-MS-1-2-1</t>
        </is>
      </c>
      <c r="B62" s="381" t="inlineStr">
        <is>
          <t xml:space="preserve">dont subventions d'investissement aux EHPAD MS (PAI-CNSA) </t>
        </is>
      </c>
      <c r="C62" s="382" t="n">
        <v>3.457765</v>
      </c>
      <c r="D62" s="383" t="n">
        <v>13.8865463</v>
      </c>
      <c r="E62" s="383" t="n">
        <v>14.8925546</v>
      </c>
      <c r="F62" s="382" t="n">
        <v>74.88028799999999</v>
      </c>
      <c r="G62" s="383" t="n">
        <v>236.63093</v>
      </c>
      <c r="H62" s="383" t="n">
        <v>252.546395</v>
      </c>
      <c r="I62" s="382" t="n">
        <v>0</v>
      </c>
      <c r="J62" s="383" t="n">
        <v>0</v>
      </c>
      <c r="K62" s="383" t="n">
        <v>0</v>
      </c>
      <c r="L62" s="382" t="n">
        <v>0</v>
      </c>
      <c r="M62" s="383" t="n">
        <v>0</v>
      </c>
      <c r="N62" s="383" t="n">
        <v>0</v>
      </c>
      <c r="O62" s="382" t="n">
        <v>0</v>
      </c>
      <c r="P62" s="383" t="n">
        <v>0</v>
      </c>
      <c r="Q62" s="383" t="n">
        <v>0</v>
      </c>
      <c r="R62" s="382" t="n">
        <v>0</v>
      </c>
      <c r="S62" s="383" t="n">
        <v>0</v>
      </c>
      <c r="T62" s="383" t="n">
        <v>0</v>
      </c>
      <c r="U62" s="382" t="n">
        <v>0</v>
      </c>
      <c r="V62" s="382" t="n">
        <v>0</v>
      </c>
      <c r="W62" s="382" t="n">
        <v>0</v>
      </c>
      <c r="X62" s="382" t="n">
        <v>0</v>
      </c>
      <c r="Y62" s="382" t="n">
        <v>0</v>
      </c>
      <c r="Z62" s="382" t="n">
        <v>0</v>
      </c>
      <c r="AA62" s="382" t="n">
        <v>0</v>
      </c>
      <c r="AB62" s="382" t="n">
        <v>0</v>
      </c>
      <c r="AC62" s="382" t="n">
        <v>0</v>
      </c>
      <c r="AD62" s="382" t="n">
        <v>0</v>
      </c>
      <c r="AE62" s="382" t="n">
        <v>0</v>
      </c>
      <c r="AF62" s="382" t="n">
        <v>0</v>
      </c>
      <c r="AG62" s="382" t="n">
        <v>0</v>
      </c>
      <c r="AH62" s="382" t="n">
        <v>0</v>
      </c>
      <c r="AI62" s="382" t="n">
        <v>0</v>
      </c>
      <c r="AJ62" s="382" t="n">
        <v>0</v>
      </c>
      <c r="AK62" s="382" t="n">
        <v>0</v>
      </c>
      <c r="AL62" s="382" t="n">
        <v>0</v>
      </c>
      <c r="AM62" s="382" t="n">
        <v>0</v>
      </c>
      <c r="AN62" s="382" t="n">
        <v>0</v>
      </c>
      <c r="AO62" s="382" t="n">
        <v>0</v>
      </c>
      <c r="AP62" s="382" t="n">
        <v>0</v>
      </c>
      <c r="AQ62" s="382" t="n">
        <v>0</v>
      </c>
      <c r="AR62" s="382" t="n">
        <v>0</v>
      </c>
      <c r="AS62" s="382" t="n">
        <v>0</v>
      </c>
      <c r="AT62" s="382" t="n">
        <v>0</v>
      </c>
      <c r="AU62" s="382" t="n">
        <v>0</v>
      </c>
      <c r="AV62" s="382" t="n">
        <v>0</v>
      </c>
      <c r="AW62" s="382" t="n">
        <v>0</v>
      </c>
      <c r="AX62" s="382" t="n">
        <v>0</v>
      </c>
      <c r="AY62" s="382" t="n">
        <v>0</v>
      </c>
      <c r="AZ62" s="382" t="n">
        <v>0</v>
      </c>
      <c r="BA62" s="382" t="n">
        <v>0</v>
      </c>
      <c r="BB62" s="382" t="n">
        <v>0</v>
      </c>
      <c r="BC62" s="382" t="n">
        <v>0</v>
      </c>
      <c r="BD62" s="382" t="n">
        <v>0</v>
      </c>
      <c r="BE62" s="382" t="n">
        <v>0</v>
      </c>
      <c r="BF62" s="382" t="n">
        <v>0</v>
      </c>
      <c r="BG62" s="382" t="n">
        <v>0</v>
      </c>
      <c r="BH62" s="382" t="n">
        <v>0</v>
      </c>
      <c r="BI62" s="382" t="n">
        <v>0</v>
      </c>
      <c r="BJ62" s="382" t="n">
        <v>0</v>
      </c>
    </row>
    <row r="63" ht="144" customHeight="1">
      <c r="A63" s="381" t="inlineStr">
        <is>
          <t>EF-MS-2</t>
        </is>
      </c>
      <c r="B63" s="381" t="inlineStr">
        <is>
          <t>Etablissements et services pour personnes handicapées</t>
        </is>
      </c>
      <c r="C63" s="382" t="n">
        <v>482.31353753016</v>
      </c>
      <c r="D63" s="383" t="n">
        <v>498.39062239</v>
      </c>
      <c r="E63" s="383" t="n">
        <v>544.97409171</v>
      </c>
      <c r="F63" s="382" t="n">
        <v>10724.79011312</v>
      </c>
      <c r="G63" s="383" t="n">
        <v>10887.83647531</v>
      </c>
      <c r="H63" s="383" t="n">
        <v>12080.60240661</v>
      </c>
      <c r="I63" s="382" t="n">
        <v>0</v>
      </c>
      <c r="J63" s="383" t="n">
        <v>0</v>
      </c>
      <c r="K63" s="383" t="n">
        <v>0</v>
      </c>
      <c r="L63" s="382" t="n">
        <v>0</v>
      </c>
      <c r="M63" s="383" t="n">
        <v>0</v>
      </c>
      <c r="N63" s="383" t="n">
        <v>0</v>
      </c>
      <c r="O63" s="382" t="n">
        <v>0</v>
      </c>
      <c r="P63" s="383" t="n">
        <v>0</v>
      </c>
      <c r="Q63" s="383" t="n">
        <v>0</v>
      </c>
      <c r="R63" s="382" t="n">
        <v>0</v>
      </c>
      <c r="S63" s="383" t="n">
        <v>0</v>
      </c>
      <c r="T63" s="383" t="n">
        <v>0</v>
      </c>
      <c r="U63" s="382" t="n">
        <v>0</v>
      </c>
      <c r="V63" s="382" t="n">
        <v>0</v>
      </c>
      <c r="W63" s="382" t="n">
        <v>0</v>
      </c>
      <c r="X63" s="382" t="n">
        <v>0</v>
      </c>
      <c r="Y63" s="382" t="n">
        <v>0</v>
      </c>
      <c r="Z63" s="382" t="n">
        <v>0</v>
      </c>
      <c r="AA63" s="382" t="n">
        <v>0</v>
      </c>
      <c r="AB63" s="382" t="n">
        <v>0</v>
      </c>
      <c r="AC63" s="382" t="n">
        <v>0</v>
      </c>
      <c r="AD63" s="382" t="n">
        <v>0</v>
      </c>
      <c r="AE63" s="382" t="n">
        <v>0</v>
      </c>
      <c r="AF63" s="382" t="n">
        <v>0</v>
      </c>
      <c r="AG63" s="382" t="n">
        <v>0</v>
      </c>
      <c r="AH63" s="382" t="n">
        <v>0</v>
      </c>
      <c r="AI63" s="382" t="n">
        <v>0</v>
      </c>
      <c r="AJ63" s="382" t="n">
        <v>0</v>
      </c>
      <c r="AK63" s="382" t="n">
        <v>0</v>
      </c>
      <c r="AL63" s="382" t="n">
        <v>0</v>
      </c>
      <c r="AM63" s="382" t="n">
        <v>0</v>
      </c>
      <c r="AN63" s="382" t="n">
        <v>0</v>
      </c>
      <c r="AO63" s="382" t="n">
        <v>0</v>
      </c>
      <c r="AP63" s="382" t="n">
        <v>0</v>
      </c>
      <c r="AQ63" s="382" t="n">
        <v>0</v>
      </c>
      <c r="AR63" s="382" t="n">
        <v>0</v>
      </c>
      <c r="AS63" s="382" t="n">
        <v>0</v>
      </c>
      <c r="AT63" s="382" t="n">
        <v>0</v>
      </c>
      <c r="AU63" s="382" t="n">
        <v>0</v>
      </c>
      <c r="AV63" s="382" t="n">
        <v>0</v>
      </c>
      <c r="AW63" s="382" t="n">
        <v>0</v>
      </c>
      <c r="AX63" s="382" t="n">
        <v>0</v>
      </c>
      <c r="AY63" s="382" t="n">
        <v>0</v>
      </c>
      <c r="AZ63" s="382" t="n">
        <v>0</v>
      </c>
      <c r="BA63" s="382" t="n">
        <v>0</v>
      </c>
      <c r="BB63" s="382" t="n">
        <v>0</v>
      </c>
      <c r="BC63" s="382" t="n">
        <v>0</v>
      </c>
      <c r="BD63" s="382" t="n">
        <v>0</v>
      </c>
      <c r="BE63" s="382" t="n">
        <v>0</v>
      </c>
      <c r="BF63" s="382" t="n">
        <v>0</v>
      </c>
      <c r="BG63" s="382" t="n">
        <v>0</v>
      </c>
      <c r="BH63" s="382" t="n">
        <v>0</v>
      </c>
      <c r="BI63" s="382" t="n">
        <v>0</v>
      </c>
      <c r="BJ63" s="382" t="n">
        <v>0</v>
      </c>
    </row>
    <row r="64" ht="168" customHeight="1">
      <c r="A64" s="381" t="inlineStr">
        <is>
          <t>EF-MS-2-1</t>
        </is>
      </c>
      <c r="B64" s="381" t="inlineStr">
        <is>
          <t>Fonctionnement des étbs et services pour personnes handicapées</t>
        </is>
      </c>
      <c r="C64" s="382" t="n">
        <v>480.49029753016</v>
      </c>
      <c r="D64" s="383" t="n">
        <v>493.50999144</v>
      </c>
      <c r="E64" s="383" t="n">
        <v>543.89024436</v>
      </c>
      <c r="F64" s="382" t="n">
        <v>10680.74617012</v>
      </c>
      <c r="G64" s="383" t="n">
        <v>10794.88356491</v>
      </c>
      <c r="H64" s="383" t="n">
        <v>12057.20083601</v>
      </c>
      <c r="I64" s="382" t="n">
        <v>0</v>
      </c>
      <c r="J64" s="383" t="n">
        <v>0</v>
      </c>
      <c r="K64" s="383" t="n">
        <v>0</v>
      </c>
      <c r="L64" s="382" t="n">
        <v>0</v>
      </c>
      <c r="M64" s="383" t="n">
        <v>0</v>
      </c>
      <c r="N64" s="383" t="n">
        <v>0</v>
      </c>
      <c r="O64" s="382" t="n">
        <v>0</v>
      </c>
      <c r="P64" s="383" t="n">
        <v>0</v>
      </c>
      <c r="Q64" s="383" t="n">
        <v>0</v>
      </c>
      <c r="R64" s="382" t="n">
        <v>0</v>
      </c>
      <c r="S64" s="383" t="n">
        <v>0</v>
      </c>
      <c r="T64" s="383" t="n">
        <v>0</v>
      </c>
      <c r="U64" s="382" t="n">
        <v>0</v>
      </c>
      <c r="V64" s="382" t="n">
        <v>0</v>
      </c>
      <c r="W64" s="382" t="n">
        <v>0</v>
      </c>
      <c r="X64" s="382" t="n">
        <v>0</v>
      </c>
      <c r="Y64" s="382" t="n">
        <v>0</v>
      </c>
      <c r="Z64" s="382" t="n">
        <v>0</v>
      </c>
      <c r="AA64" s="382" t="n">
        <v>0</v>
      </c>
      <c r="AB64" s="382" t="n">
        <v>0</v>
      </c>
      <c r="AC64" s="382" t="n">
        <v>0</v>
      </c>
      <c r="AD64" s="382" t="n">
        <v>0</v>
      </c>
      <c r="AE64" s="382" t="n">
        <v>0</v>
      </c>
      <c r="AF64" s="382" t="n">
        <v>0</v>
      </c>
      <c r="AG64" s="382" t="n">
        <v>0</v>
      </c>
      <c r="AH64" s="382" t="n">
        <v>0</v>
      </c>
      <c r="AI64" s="382" t="n">
        <v>0</v>
      </c>
      <c r="AJ64" s="382" t="n">
        <v>0</v>
      </c>
      <c r="AK64" s="382" t="n">
        <v>0</v>
      </c>
      <c r="AL64" s="382" t="n">
        <v>0</v>
      </c>
      <c r="AM64" s="382" t="n">
        <v>0</v>
      </c>
      <c r="AN64" s="382" t="n">
        <v>0</v>
      </c>
      <c r="AO64" s="382" t="n">
        <v>0</v>
      </c>
      <c r="AP64" s="382" t="n">
        <v>0</v>
      </c>
      <c r="AQ64" s="382" t="n">
        <v>0</v>
      </c>
      <c r="AR64" s="382" t="n">
        <v>0</v>
      </c>
      <c r="AS64" s="382" t="n">
        <v>0</v>
      </c>
      <c r="AT64" s="382" t="n">
        <v>0</v>
      </c>
      <c r="AU64" s="382" t="n">
        <v>0</v>
      </c>
      <c r="AV64" s="382" t="n">
        <v>0</v>
      </c>
      <c r="AW64" s="382" t="n">
        <v>0</v>
      </c>
      <c r="AX64" s="382" t="n">
        <v>0</v>
      </c>
      <c r="AY64" s="382" t="n">
        <v>0</v>
      </c>
      <c r="AZ64" s="382" t="n">
        <v>0</v>
      </c>
      <c r="BA64" s="382" t="n">
        <v>0</v>
      </c>
      <c r="BB64" s="382" t="n">
        <v>0</v>
      </c>
      <c r="BC64" s="382" t="n">
        <v>0</v>
      </c>
      <c r="BD64" s="382" t="n">
        <v>0</v>
      </c>
      <c r="BE64" s="382" t="n">
        <v>0</v>
      </c>
      <c r="BF64" s="382" t="n">
        <v>0</v>
      </c>
      <c r="BG64" s="382" t="n">
        <v>0</v>
      </c>
      <c r="BH64" s="382" t="n">
        <v>0</v>
      </c>
      <c r="BI64" s="382" t="n">
        <v>0</v>
      </c>
      <c r="BJ64" s="382" t="n">
        <v>0</v>
      </c>
    </row>
    <row r="65" ht="108" customHeight="1">
      <c r="A65" s="381" t="inlineStr">
        <is>
          <t>EF-MS-2-1-1</t>
        </is>
      </c>
      <c r="B65" s="381" t="inlineStr">
        <is>
          <t>établissements pour adultes (hors CPOM)</t>
        </is>
      </c>
      <c r="C65" s="382" t="n">
        <v>56.86672508</v>
      </c>
      <c r="D65" s="383" t="n">
        <v>65.92849486999999</v>
      </c>
      <c r="E65" s="383" t="n">
        <v>72.28310494</v>
      </c>
      <c r="F65" s="382" t="n">
        <v>1764.09425331</v>
      </c>
      <c r="G65" s="383" t="n">
        <v>1772.89398865</v>
      </c>
      <c r="H65" s="383" t="n">
        <v>2034.13331837</v>
      </c>
      <c r="I65" s="382" t="n">
        <v>0</v>
      </c>
      <c r="J65" s="383" t="n">
        <v>0</v>
      </c>
      <c r="K65" s="383" t="n">
        <v>0</v>
      </c>
      <c r="L65" s="382" t="n">
        <v>0</v>
      </c>
      <c r="M65" s="383" t="n">
        <v>0</v>
      </c>
      <c r="N65" s="383" t="n">
        <v>0</v>
      </c>
      <c r="O65" s="382" t="n">
        <v>0</v>
      </c>
      <c r="P65" s="383" t="n">
        <v>0</v>
      </c>
      <c r="Q65" s="383" t="n">
        <v>0</v>
      </c>
      <c r="R65" s="382" t="n">
        <v>0</v>
      </c>
      <c r="S65" s="383" t="n">
        <v>0</v>
      </c>
      <c r="T65" s="383" t="n">
        <v>0</v>
      </c>
      <c r="U65" s="382" t="n">
        <v>0</v>
      </c>
      <c r="V65" s="382" t="n">
        <v>0</v>
      </c>
      <c r="W65" s="382" t="n">
        <v>0</v>
      </c>
      <c r="X65" s="382" t="n">
        <v>0</v>
      </c>
      <c r="Y65" s="382" t="n">
        <v>0</v>
      </c>
      <c r="Z65" s="382" t="n">
        <v>0</v>
      </c>
      <c r="AA65" s="382" t="n">
        <v>0</v>
      </c>
      <c r="AB65" s="382" t="n">
        <v>0</v>
      </c>
      <c r="AC65" s="382" t="n">
        <v>0</v>
      </c>
      <c r="AD65" s="382" t="n">
        <v>0</v>
      </c>
      <c r="AE65" s="382" t="n">
        <v>0</v>
      </c>
      <c r="AF65" s="382" t="n">
        <v>0</v>
      </c>
      <c r="AG65" s="382" t="n">
        <v>0</v>
      </c>
      <c r="AH65" s="382" t="n">
        <v>0</v>
      </c>
      <c r="AI65" s="382" t="n">
        <v>0</v>
      </c>
      <c r="AJ65" s="382" t="n">
        <v>0</v>
      </c>
      <c r="AK65" s="382" t="n">
        <v>0</v>
      </c>
      <c r="AL65" s="382" t="n">
        <v>0</v>
      </c>
      <c r="AM65" s="382" t="n">
        <v>0</v>
      </c>
      <c r="AN65" s="382" t="n">
        <v>0</v>
      </c>
      <c r="AO65" s="382" t="n">
        <v>0</v>
      </c>
      <c r="AP65" s="382" t="n">
        <v>0</v>
      </c>
      <c r="AQ65" s="382" t="n">
        <v>0</v>
      </c>
      <c r="AR65" s="382" t="n">
        <v>0</v>
      </c>
      <c r="AS65" s="382" t="n">
        <v>0</v>
      </c>
      <c r="AT65" s="382" t="n">
        <v>0</v>
      </c>
      <c r="AU65" s="382" t="n">
        <v>0</v>
      </c>
      <c r="AV65" s="382" t="n">
        <v>0</v>
      </c>
      <c r="AW65" s="382" t="n">
        <v>0</v>
      </c>
      <c r="AX65" s="382" t="n">
        <v>0</v>
      </c>
      <c r="AY65" s="382" t="n">
        <v>0</v>
      </c>
      <c r="AZ65" s="382" t="n">
        <v>0</v>
      </c>
      <c r="BA65" s="382" t="n">
        <v>0</v>
      </c>
      <c r="BB65" s="382" t="n">
        <v>0</v>
      </c>
      <c r="BC65" s="382" t="n">
        <v>0</v>
      </c>
      <c r="BD65" s="382" t="n">
        <v>0</v>
      </c>
      <c r="BE65" s="382" t="n">
        <v>0</v>
      </c>
      <c r="BF65" s="382" t="n">
        <v>0</v>
      </c>
      <c r="BG65" s="382" t="n">
        <v>0</v>
      </c>
      <c r="BH65" s="382" t="n">
        <v>0</v>
      </c>
      <c r="BI65" s="382" t="n">
        <v>0</v>
      </c>
      <c r="BJ65" s="382" t="n">
        <v>0</v>
      </c>
    </row>
    <row r="66" ht="108" customHeight="1">
      <c r="A66" s="381" t="inlineStr">
        <is>
          <t>EF-MS-2-1-2</t>
        </is>
      </c>
      <c r="B66" s="381" t="inlineStr">
        <is>
          <t>établissements pour enfants (hors CPOM)</t>
        </is>
      </c>
      <c r="C66" s="382" t="n">
        <v>66.67490313</v>
      </c>
      <c r="D66" s="383" t="n">
        <v>59.94148595</v>
      </c>
      <c r="E66" s="383" t="n">
        <v>70.99307222</v>
      </c>
      <c r="F66" s="382" t="n">
        <v>2112.26768535</v>
      </c>
      <c r="G66" s="383" t="n">
        <v>1893.29419976</v>
      </c>
      <c r="H66" s="383" t="n">
        <v>2066.5152742</v>
      </c>
      <c r="I66" s="382" t="n">
        <v>0</v>
      </c>
      <c r="J66" s="383" t="n">
        <v>0</v>
      </c>
      <c r="K66" s="383" t="n">
        <v>0</v>
      </c>
      <c r="L66" s="382" t="n">
        <v>0</v>
      </c>
      <c r="M66" s="383" t="n">
        <v>0</v>
      </c>
      <c r="N66" s="383" t="n">
        <v>0</v>
      </c>
      <c r="O66" s="382" t="n">
        <v>0</v>
      </c>
      <c r="P66" s="383" t="n">
        <v>0</v>
      </c>
      <c r="Q66" s="383" t="n">
        <v>0</v>
      </c>
      <c r="R66" s="382" t="n">
        <v>0</v>
      </c>
      <c r="S66" s="383" t="n">
        <v>0</v>
      </c>
      <c r="T66" s="383" t="n">
        <v>0</v>
      </c>
      <c r="U66" s="382" t="n">
        <v>0</v>
      </c>
      <c r="V66" s="382" t="n">
        <v>0</v>
      </c>
      <c r="W66" s="382" t="n">
        <v>0</v>
      </c>
      <c r="X66" s="382" t="n">
        <v>0</v>
      </c>
      <c r="Y66" s="382" t="n">
        <v>0</v>
      </c>
      <c r="Z66" s="382" t="n">
        <v>0</v>
      </c>
      <c r="AA66" s="382" t="n">
        <v>0</v>
      </c>
      <c r="AB66" s="382" t="n">
        <v>0</v>
      </c>
      <c r="AC66" s="382" t="n">
        <v>0</v>
      </c>
      <c r="AD66" s="382" t="n">
        <v>0</v>
      </c>
      <c r="AE66" s="382" t="n">
        <v>0</v>
      </c>
      <c r="AF66" s="382" t="n">
        <v>0</v>
      </c>
      <c r="AG66" s="382" t="n">
        <v>0</v>
      </c>
      <c r="AH66" s="382" t="n">
        <v>0</v>
      </c>
      <c r="AI66" s="382" t="n">
        <v>0</v>
      </c>
      <c r="AJ66" s="382" t="n">
        <v>0</v>
      </c>
      <c r="AK66" s="382" t="n">
        <v>0</v>
      </c>
      <c r="AL66" s="382" t="n">
        <v>0</v>
      </c>
      <c r="AM66" s="382" t="n">
        <v>0</v>
      </c>
      <c r="AN66" s="382" t="n">
        <v>0</v>
      </c>
      <c r="AO66" s="382" t="n">
        <v>0</v>
      </c>
      <c r="AP66" s="382" t="n">
        <v>0</v>
      </c>
      <c r="AQ66" s="382" t="n">
        <v>0</v>
      </c>
      <c r="AR66" s="382" t="n">
        <v>0</v>
      </c>
      <c r="AS66" s="382" t="n">
        <v>0</v>
      </c>
      <c r="AT66" s="382" t="n">
        <v>0</v>
      </c>
      <c r="AU66" s="382" t="n">
        <v>0</v>
      </c>
      <c r="AV66" s="382" t="n">
        <v>0</v>
      </c>
      <c r="AW66" s="382" t="n">
        <v>0</v>
      </c>
      <c r="AX66" s="382" t="n">
        <v>0</v>
      </c>
      <c r="AY66" s="382" t="n">
        <v>0</v>
      </c>
      <c r="AZ66" s="382" t="n">
        <v>0</v>
      </c>
      <c r="BA66" s="382" t="n">
        <v>0</v>
      </c>
      <c r="BB66" s="382" t="n">
        <v>0</v>
      </c>
      <c r="BC66" s="382" t="n">
        <v>0</v>
      </c>
      <c r="BD66" s="382" t="n">
        <v>0</v>
      </c>
      <c r="BE66" s="382" t="n">
        <v>0</v>
      </c>
      <c r="BF66" s="382" t="n">
        <v>0</v>
      </c>
      <c r="BG66" s="382" t="n">
        <v>0</v>
      </c>
      <c r="BH66" s="382" t="n">
        <v>0</v>
      </c>
      <c r="BI66" s="382" t="n">
        <v>0</v>
      </c>
      <c r="BJ66" s="382" t="n">
        <v>0</v>
      </c>
    </row>
    <row r="67" ht="120" customHeight="1">
      <c r="A67" s="381" t="inlineStr">
        <is>
          <t>EF-MS-2-1-3</t>
        </is>
      </c>
      <c r="B67" s="381" t="inlineStr">
        <is>
          <t>établissements sous CPOM (adultes et enfants)</t>
        </is>
      </c>
      <c r="C67" s="382" t="n">
        <v>356.39791867</v>
      </c>
      <c r="D67" s="383" t="n">
        <v>367.64001061</v>
      </c>
      <c r="E67" s="383" t="n">
        <v>400.6140672</v>
      </c>
      <c r="F67" s="382" t="n">
        <v>6789.51346746</v>
      </c>
      <c r="G67" s="383" t="n">
        <v>7128.6953765</v>
      </c>
      <c r="H67" s="383" t="n">
        <v>7956.55224344</v>
      </c>
      <c r="I67" s="382" t="n">
        <v>0</v>
      </c>
      <c r="J67" s="383" t="n">
        <v>0</v>
      </c>
      <c r="K67" s="383" t="n">
        <v>0</v>
      </c>
      <c r="L67" s="382" t="n">
        <v>0</v>
      </c>
      <c r="M67" s="383" t="n">
        <v>0</v>
      </c>
      <c r="N67" s="383" t="n">
        <v>0</v>
      </c>
      <c r="O67" s="382" t="n">
        <v>0</v>
      </c>
      <c r="P67" s="383" t="n">
        <v>0</v>
      </c>
      <c r="Q67" s="383" t="n">
        <v>0</v>
      </c>
      <c r="R67" s="382" t="n">
        <v>0</v>
      </c>
      <c r="S67" s="383" t="n">
        <v>0</v>
      </c>
      <c r="T67" s="383" t="n">
        <v>0</v>
      </c>
      <c r="U67" s="382" t="n">
        <v>0</v>
      </c>
      <c r="V67" s="382" t="n">
        <v>0</v>
      </c>
      <c r="W67" s="382" t="n">
        <v>0</v>
      </c>
      <c r="X67" s="382" t="n">
        <v>0</v>
      </c>
      <c r="Y67" s="382" t="n">
        <v>0</v>
      </c>
      <c r="Z67" s="382" t="n">
        <v>0</v>
      </c>
      <c r="AA67" s="382" t="n">
        <v>0</v>
      </c>
      <c r="AB67" s="382" t="n">
        <v>0</v>
      </c>
      <c r="AC67" s="382" t="n">
        <v>0</v>
      </c>
      <c r="AD67" s="382" t="n">
        <v>0</v>
      </c>
      <c r="AE67" s="382" t="n">
        <v>0</v>
      </c>
      <c r="AF67" s="382" t="n">
        <v>0</v>
      </c>
      <c r="AG67" s="382" t="n">
        <v>0</v>
      </c>
      <c r="AH67" s="382" t="n">
        <v>0</v>
      </c>
      <c r="AI67" s="382" t="n">
        <v>0</v>
      </c>
      <c r="AJ67" s="382" t="n">
        <v>0</v>
      </c>
      <c r="AK67" s="382" t="n">
        <v>0</v>
      </c>
      <c r="AL67" s="382" t="n">
        <v>0</v>
      </c>
      <c r="AM67" s="382" t="n">
        <v>0</v>
      </c>
      <c r="AN67" s="382" t="n">
        <v>0</v>
      </c>
      <c r="AO67" s="382" t="n">
        <v>0</v>
      </c>
      <c r="AP67" s="382" t="n">
        <v>0</v>
      </c>
      <c r="AQ67" s="382" t="n">
        <v>0</v>
      </c>
      <c r="AR67" s="382" t="n">
        <v>0</v>
      </c>
      <c r="AS67" s="382" t="n">
        <v>0</v>
      </c>
      <c r="AT67" s="382" t="n">
        <v>0</v>
      </c>
      <c r="AU67" s="382" t="n">
        <v>0</v>
      </c>
      <c r="AV67" s="382" t="n">
        <v>0</v>
      </c>
      <c r="AW67" s="382" t="n">
        <v>0</v>
      </c>
      <c r="AX67" s="382" t="n">
        <v>0</v>
      </c>
      <c r="AY67" s="382" t="n">
        <v>0</v>
      </c>
      <c r="AZ67" s="382" t="n">
        <v>0</v>
      </c>
      <c r="BA67" s="382" t="n">
        <v>0</v>
      </c>
      <c r="BB67" s="382" t="n">
        <v>0</v>
      </c>
      <c r="BC67" s="382" t="n">
        <v>0</v>
      </c>
      <c r="BD67" s="382" t="n">
        <v>0</v>
      </c>
      <c r="BE67" s="382" t="n">
        <v>0</v>
      </c>
      <c r="BF67" s="382" t="n">
        <v>0</v>
      </c>
      <c r="BG67" s="382" t="n">
        <v>0</v>
      </c>
      <c r="BH67" s="382" t="n">
        <v>0</v>
      </c>
      <c r="BI67" s="382" t="n">
        <v>0</v>
      </c>
      <c r="BJ67" s="382" t="n">
        <v>0</v>
      </c>
    </row>
    <row r="68" ht="228" customHeight="1">
      <c r="A68" s="381" t="inlineStr">
        <is>
          <t>EF-MS-2-2</t>
        </is>
      </c>
      <c r="B68" s="381" t="inlineStr">
        <is>
          <t>Subventions d'investissement aux  établissements et services pour personnes handicapées</t>
        </is>
      </c>
      <c r="C68" s="382" t="n">
        <v>1.82324</v>
      </c>
      <c r="D68" s="383" t="n">
        <v>4.88063095</v>
      </c>
      <c r="E68" s="383" t="n">
        <v>1.08384735</v>
      </c>
      <c r="F68" s="382" t="n">
        <v>44.043943</v>
      </c>
      <c r="G68" s="383" t="n">
        <v>92.95291039999999</v>
      </c>
      <c r="H68" s="383" t="n">
        <v>23.4015706</v>
      </c>
      <c r="I68" s="382" t="n">
        <v>0</v>
      </c>
      <c r="J68" s="383" t="n">
        <v>0</v>
      </c>
      <c r="K68" s="383" t="n">
        <v>0</v>
      </c>
      <c r="L68" s="382" t="n">
        <v>0</v>
      </c>
      <c r="M68" s="383" t="n">
        <v>0</v>
      </c>
      <c r="N68" s="383" t="n">
        <v>0</v>
      </c>
      <c r="O68" s="382" t="n">
        <v>0</v>
      </c>
      <c r="P68" s="383" t="n">
        <v>0</v>
      </c>
      <c r="Q68" s="383" t="n">
        <v>0</v>
      </c>
      <c r="R68" s="382" t="n">
        <v>0</v>
      </c>
      <c r="S68" s="383" t="n">
        <v>0</v>
      </c>
      <c r="T68" s="383" t="n">
        <v>0</v>
      </c>
      <c r="U68" s="382" t="n">
        <v>0</v>
      </c>
      <c r="V68" s="382" t="n">
        <v>0</v>
      </c>
      <c r="W68" s="382" t="n">
        <v>0</v>
      </c>
      <c r="X68" s="382" t="n">
        <v>0</v>
      </c>
      <c r="Y68" s="382" t="n">
        <v>0</v>
      </c>
      <c r="Z68" s="382" t="n">
        <v>0</v>
      </c>
      <c r="AA68" s="382" t="n">
        <v>0</v>
      </c>
      <c r="AB68" s="382" t="n">
        <v>0</v>
      </c>
      <c r="AC68" s="382" t="n">
        <v>0</v>
      </c>
      <c r="AD68" s="382" t="n">
        <v>0</v>
      </c>
      <c r="AE68" s="382" t="n">
        <v>0</v>
      </c>
      <c r="AF68" s="382" t="n">
        <v>0</v>
      </c>
      <c r="AG68" s="382" t="n">
        <v>0</v>
      </c>
      <c r="AH68" s="382" t="n">
        <v>0</v>
      </c>
      <c r="AI68" s="382" t="n">
        <v>0</v>
      </c>
      <c r="AJ68" s="382" t="n">
        <v>0</v>
      </c>
      <c r="AK68" s="382" t="n">
        <v>0</v>
      </c>
      <c r="AL68" s="382" t="n">
        <v>0</v>
      </c>
      <c r="AM68" s="382" t="n">
        <v>0</v>
      </c>
      <c r="AN68" s="382" t="n">
        <v>0</v>
      </c>
      <c r="AO68" s="382" t="n">
        <v>0</v>
      </c>
      <c r="AP68" s="382" t="n">
        <v>0</v>
      </c>
      <c r="AQ68" s="382" t="n">
        <v>0</v>
      </c>
      <c r="AR68" s="382" t="n">
        <v>0</v>
      </c>
      <c r="AS68" s="382" t="n">
        <v>0</v>
      </c>
      <c r="AT68" s="382" t="n">
        <v>0</v>
      </c>
      <c r="AU68" s="382" t="n">
        <v>0</v>
      </c>
      <c r="AV68" s="382" t="n">
        <v>0</v>
      </c>
      <c r="AW68" s="382" t="n">
        <v>0</v>
      </c>
      <c r="AX68" s="382" t="n">
        <v>0</v>
      </c>
      <c r="AY68" s="382" t="n">
        <v>0</v>
      </c>
      <c r="AZ68" s="382" t="n">
        <v>0</v>
      </c>
      <c r="BA68" s="382" t="n">
        <v>0</v>
      </c>
      <c r="BB68" s="382" t="n">
        <v>0</v>
      </c>
      <c r="BC68" s="382" t="n">
        <v>0</v>
      </c>
      <c r="BD68" s="382" t="n">
        <v>0</v>
      </c>
      <c r="BE68" s="382" t="n">
        <v>0</v>
      </c>
      <c r="BF68" s="382" t="n">
        <v>0</v>
      </c>
      <c r="BG68" s="382" t="n">
        <v>0</v>
      </c>
      <c r="BH68" s="382" t="n">
        <v>0</v>
      </c>
      <c r="BI68" s="382" t="n">
        <v>0</v>
      </c>
      <c r="BJ68" s="382" t="n">
        <v>0</v>
      </c>
    </row>
    <row r="69" ht="156" customHeight="1">
      <c r="A69" s="381" t="inlineStr">
        <is>
          <t>EF-MS-2-2-1</t>
        </is>
      </c>
      <c r="B69" s="381" t="inlineStr">
        <is>
          <t>dont subventions d'investissement aux ESMS PH (PAI-CNSA)</t>
        </is>
      </c>
      <c r="C69" s="382" t="n">
        <v>1.82324</v>
      </c>
      <c r="D69" s="383" t="n">
        <v>4.88063095</v>
      </c>
      <c r="E69" s="383" t="n">
        <v>1.08384735</v>
      </c>
      <c r="F69" s="382" t="n">
        <v>44.043943</v>
      </c>
      <c r="G69" s="383" t="n">
        <v>92.95291039999999</v>
      </c>
      <c r="H69" s="383" t="n">
        <v>23.4015706</v>
      </c>
      <c r="I69" s="382" t="n">
        <v>0</v>
      </c>
      <c r="J69" s="383" t="n">
        <v>0</v>
      </c>
      <c r="K69" s="383" t="n">
        <v>0</v>
      </c>
      <c r="L69" s="382" t="n">
        <v>0</v>
      </c>
      <c r="M69" s="383" t="n">
        <v>0</v>
      </c>
      <c r="N69" s="383" t="n">
        <v>0</v>
      </c>
      <c r="O69" s="382" t="n">
        <v>0</v>
      </c>
      <c r="P69" s="383" t="n">
        <v>0</v>
      </c>
      <c r="Q69" s="383" t="n">
        <v>0</v>
      </c>
      <c r="R69" s="382" t="n">
        <v>0</v>
      </c>
      <c r="S69" s="383" t="n">
        <v>0</v>
      </c>
      <c r="T69" s="383" t="n">
        <v>0</v>
      </c>
      <c r="U69" s="382" t="n">
        <v>0</v>
      </c>
      <c r="V69" s="382" t="n">
        <v>0</v>
      </c>
      <c r="W69" s="382" t="n">
        <v>0</v>
      </c>
      <c r="X69" s="382" t="n">
        <v>0</v>
      </c>
      <c r="Y69" s="382" t="n">
        <v>0</v>
      </c>
      <c r="Z69" s="382" t="n">
        <v>0</v>
      </c>
      <c r="AA69" s="382" t="n">
        <v>0</v>
      </c>
      <c r="AB69" s="382" t="n">
        <v>0</v>
      </c>
      <c r="AC69" s="382" t="n">
        <v>0</v>
      </c>
      <c r="AD69" s="382" t="n">
        <v>0</v>
      </c>
      <c r="AE69" s="382" t="n">
        <v>0</v>
      </c>
      <c r="AF69" s="382" t="n">
        <v>0</v>
      </c>
      <c r="AG69" s="382" t="n">
        <v>0</v>
      </c>
      <c r="AH69" s="382" t="n">
        <v>0</v>
      </c>
      <c r="AI69" s="382" t="n">
        <v>0</v>
      </c>
      <c r="AJ69" s="382" t="n">
        <v>0</v>
      </c>
      <c r="AK69" s="382" t="n">
        <v>0</v>
      </c>
      <c r="AL69" s="382" t="n">
        <v>0</v>
      </c>
      <c r="AM69" s="382" t="n">
        <v>0</v>
      </c>
      <c r="AN69" s="382" t="n">
        <v>0</v>
      </c>
      <c r="AO69" s="382" t="n">
        <v>0</v>
      </c>
      <c r="AP69" s="382" t="n">
        <v>0</v>
      </c>
      <c r="AQ69" s="382" t="n">
        <v>0</v>
      </c>
      <c r="AR69" s="382" t="n">
        <v>0</v>
      </c>
      <c r="AS69" s="382" t="n">
        <v>0</v>
      </c>
      <c r="AT69" s="382" t="n">
        <v>0</v>
      </c>
      <c r="AU69" s="382" t="n">
        <v>0</v>
      </c>
      <c r="AV69" s="382" t="n">
        <v>0</v>
      </c>
      <c r="AW69" s="382" t="n">
        <v>0</v>
      </c>
      <c r="AX69" s="382" t="n">
        <v>0</v>
      </c>
      <c r="AY69" s="382" t="n">
        <v>0</v>
      </c>
      <c r="AZ69" s="382" t="n">
        <v>0</v>
      </c>
      <c r="BA69" s="382" t="n">
        <v>0</v>
      </c>
      <c r="BB69" s="382" t="n">
        <v>0</v>
      </c>
      <c r="BC69" s="382" t="n">
        <v>0</v>
      </c>
      <c r="BD69" s="382" t="n">
        <v>0</v>
      </c>
      <c r="BE69" s="382" t="n">
        <v>0</v>
      </c>
      <c r="BF69" s="382" t="n">
        <v>0</v>
      </c>
      <c r="BG69" s="382" t="n">
        <v>0</v>
      </c>
      <c r="BH69" s="382" t="n">
        <v>0</v>
      </c>
      <c r="BI69" s="382" t="n">
        <v>0</v>
      </c>
      <c r="BJ69" s="382" t="n">
        <v>0</v>
      </c>
    </row>
    <row r="70" ht="240" customHeight="1">
      <c r="A70" s="381" t="inlineStr">
        <is>
          <t>EF-MS-3</t>
        </is>
      </c>
      <c r="B70" s="381" t="inlineStr">
        <is>
          <t>Dotation aux établissements accueillant des personnes confrontées à des difficultés spécifiques</t>
        </is>
      </c>
      <c r="C70" s="382" t="n">
        <v>32.726408</v>
      </c>
      <c r="D70" s="383" t="n">
        <v>35.411537</v>
      </c>
      <c r="E70" s="383" t="n">
        <v>38.604805</v>
      </c>
      <c r="F70" s="382" t="n">
        <v>668.47527632</v>
      </c>
      <c r="G70" s="383" t="n">
        <v>732.64290495</v>
      </c>
      <c r="H70" s="383" t="n">
        <v>857.19956013</v>
      </c>
      <c r="I70" s="382" t="n">
        <v>0</v>
      </c>
      <c r="J70" s="383" t="n">
        <v>0</v>
      </c>
      <c r="K70" s="383" t="n">
        <v>0</v>
      </c>
      <c r="L70" s="382" t="n">
        <v>0</v>
      </c>
      <c r="M70" s="383" t="n">
        <v>0</v>
      </c>
      <c r="N70" s="383" t="n">
        <v>0</v>
      </c>
      <c r="O70" s="382" t="n">
        <v>0</v>
      </c>
      <c r="P70" s="383" t="n">
        <v>0</v>
      </c>
      <c r="Q70" s="383" t="n">
        <v>0</v>
      </c>
      <c r="R70" s="382" t="n">
        <v>0</v>
      </c>
      <c r="S70" s="383" t="n">
        <v>0</v>
      </c>
      <c r="T70" s="383" t="n">
        <v>0</v>
      </c>
      <c r="U70" s="382" t="n">
        <v>0</v>
      </c>
      <c r="V70" s="382" t="n">
        <v>0</v>
      </c>
      <c r="W70" s="382" t="n">
        <v>0</v>
      </c>
      <c r="X70" s="382" t="n">
        <v>0</v>
      </c>
      <c r="Y70" s="382" t="n">
        <v>0</v>
      </c>
      <c r="Z70" s="382" t="n">
        <v>0</v>
      </c>
      <c r="AA70" s="382" t="n">
        <v>0</v>
      </c>
      <c r="AB70" s="382" t="n">
        <v>0</v>
      </c>
      <c r="AC70" s="382" t="n">
        <v>0</v>
      </c>
      <c r="AD70" s="382" t="n">
        <v>0</v>
      </c>
      <c r="AE70" s="382" t="n">
        <v>0</v>
      </c>
      <c r="AF70" s="382" t="n">
        <v>0</v>
      </c>
      <c r="AG70" s="382" t="n">
        <v>0</v>
      </c>
      <c r="AH70" s="382" t="n">
        <v>0</v>
      </c>
      <c r="AI70" s="382" t="n">
        <v>0</v>
      </c>
      <c r="AJ70" s="382" t="n">
        <v>0</v>
      </c>
      <c r="AK70" s="382" t="n">
        <v>0</v>
      </c>
      <c r="AL70" s="382" t="n">
        <v>0</v>
      </c>
      <c r="AM70" s="382" t="n">
        <v>0</v>
      </c>
      <c r="AN70" s="382" t="n">
        <v>0</v>
      </c>
      <c r="AO70" s="382" t="n">
        <v>0</v>
      </c>
      <c r="AP70" s="382" t="n">
        <v>0</v>
      </c>
      <c r="AQ70" s="382" t="n">
        <v>0</v>
      </c>
      <c r="AR70" s="382" t="n">
        <v>0</v>
      </c>
      <c r="AS70" s="382" t="n">
        <v>0</v>
      </c>
      <c r="AT70" s="382" t="n">
        <v>0</v>
      </c>
      <c r="AU70" s="382" t="n">
        <v>0</v>
      </c>
      <c r="AV70" s="382" t="n">
        <v>0</v>
      </c>
      <c r="AW70" s="382" t="n">
        <v>0</v>
      </c>
      <c r="AX70" s="382" t="n">
        <v>0</v>
      </c>
      <c r="AY70" s="382" t="n">
        <v>0</v>
      </c>
      <c r="AZ70" s="382" t="n">
        <v>0</v>
      </c>
      <c r="BA70" s="382" t="n">
        <v>0</v>
      </c>
      <c r="BB70" s="382" t="n">
        <v>0</v>
      </c>
      <c r="BC70" s="382" t="n">
        <v>0</v>
      </c>
      <c r="BD70" s="382" t="n">
        <v>0</v>
      </c>
      <c r="BE70" s="382" t="n">
        <v>0</v>
      </c>
      <c r="BF70" s="382" t="n">
        <v>0</v>
      </c>
      <c r="BG70" s="382" t="n">
        <v>0</v>
      </c>
      <c r="BH70" s="382" t="n">
        <v>0</v>
      </c>
      <c r="BI70" s="382" t="n">
        <v>0</v>
      </c>
      <c r="BJ70" s="382" t="n">
        <v>0</v>
      </c>
    </row>
    <row r="71" ht="240" customHeight="1">
      <c r="A71" s="381" t="inlineStr">
        <is>
          <t>EF-MS-4</t>
        </is>
      </c>
      <c r="B71" s="381" t="inlineStr">
        <is>
          <t>Dotations de fonctionnement aux Etablissements et Services d'Aide par le Travail (ESAT)</t>
        </is>
      </c>
      <c r="C71" s="382" t="n">
        <v>76.228364</v>
      </c>
      <c r="D71" s="383" t="n">
        <v>70.79734073</v>
      </c>
      <c r="E71" s="383" t="n">
        <v>81.71879911000001</v>
      </c>
      <c r="F71" s="382" t="n">
        <v>1692.250168</v>
      </c>
      <c r="G71" s="383" t="n">
        <v>1571.68284153</v>
      </c>
      <c r="H71" s="383" t="n">
        <v>1648.4920742</v>
      </c>
      <c r="I71" s="382" t="n">
        <v>0</v>
      </c>
      <c r="J71" s="383" t="n">
        <v>0</v>
      </c>
      <c r="K71" s="383" t="n">
        <v>0</v>
      </c>
      <c r="L71" s="382" t="n">
        <v>0</v>
      </c>
      <c r="M71" s="383" t="n">
        <v>0</v>
      </c>
      <c r="N71" s="383" t="n">
        <v>0</v>
      </c>
      <c r="O71" s="382" t="n">
        <v>0</v>
      </c>
      <c r="P71" s="383" t="n">
        <v>0</v>
      </c>
      <c r="Q71" s="383" t="n">
        <v>0</v>
      </c>
      <c r="R71" s="382" t="n">
        <v>0</v>
      </c>
      <c r="S71" s="383" t="n">
        <v>0</v>
      </c>
      <c r="T71" s="383" t="n">
        <v>0</v>
      </c>
      <c r="U71" s="382" t="n">
        <v>0</v>
      </c>
      <c r="V71" s="382" t="n">
        <v>0</v>
      </c>
      <c r="W71" s="382" t="n">
        <v>0</v>
      </c>
      <c r="X71" s="382" t="n">
        <v>0</v>
      </c>
      <c r="Y71" s="382" t="n">
        <v>0</v>
      </c>
      <c r="Z71" s="382" t="n">
        <v>0</v>
      </c>
      <c r="AA71" s="382" t="n">
        <v>0</v>
      </c>
      <c r="AB71" s="382" t="n">
        <v>0</v>
      </c>
      <c r="AC71" s="382" t="n">
        <v>0</v>
      </c>
      <c r="AD71" s="382" t="n">
        <v>0</v>
      </c>
      <c r="AE71" s="382" t="n">
        <v>0</v>
      </c>
      <c r="AF71" s="382" t="n">
        <v>0</v>
      </c>
      <c r="AG71" s="382" t="n">
        <v>0</v>
      </c>
      <c r="AH71" s="382" t="n">
        <v>0</v>
      </c>
      <c r="AI71" s="382" t="n">
        <v>0</v>
      </c>
      <c r="AJ71" s="382" t="n">
        <v>0</v>
      </c>
      <c r="AK71" s="382" t="n">
        <v>0</v>
      </c>
      <c r="AL71" s="382" t="n">
        <v>0</v>
      </c>
      <c r="AM71" s="382" t="n">
        <v>0</v>
      </c>
      <c r="AN71" s="382" t="n">
        <v>0</v>
      </c>
      <c r="AO71" s="382" t="n">
        <v>0</v>
      </c>
      <c r="AP71" s="382" t="n">
        <v>0</v>
      </c>
      <c r="AQ71" s="382" t="n">
        <v>0</v>
      </c>
      <c r="AR71" s="382" t="n">
        <v>0</v>
      </c>
      <c r="AS71" s="382" t="n">
        <v>0</v>
      </c>
      <c r="AT71" s="382" t="n">
        <v>0</v>
      </c>
      <c r="AU71" s="382" t="n">
        <v>0</v>
      </c>
      <c r="AV71" s="382" t="n">
        <v>0</v>
      </c>
      <c r="AW71" s="382" t="n">
        <v>0</v>
      </c>
      <c r="AX71" s="382" t="n">
        <v>0</v>
      </c>
      <c r="AY71" s="382" t="n">
        <v>0</v>
      </c>
      <c r="AZ71" s="382" t="n">
        <v>0</v>
      </c>
      <c r="BA71" s="382" t="n">
        <v>0</v>
      </c>
      <c r="BB71" s="382" t="n">
        <v>0</v>
      </c>
      <c r="BC71" s="382" t="n">
        <v>0</v>
      </c>
      <c r="BD71" s="382" t="n">
        <v>0</v>
      </c>
      <c r="BE71" s="382" t="n">
        <v>0</v>
      </c>
      <c r="BF71" s="382" t="n">
        <v>0</v>
      </c>
      <c r="BG71" s="382" t="n">
        <v>0</v>
      </c>
      <c r="BH71" s="382" t="n">
        <v>0</v>
      </c>
      <c r="BI71" s="382" t="n">
        <v>0</v>
      </c>
      <c r="BJ71" s="382" t="n">
        <v>0</v>
      </c>
    </row>
    <row r="72" ht="72" customHeight="1">
      <c r="A72" s="381" t="inlineStr">
        <is>
          <t>EF-MS-5</t>
        </is>
      </c>
      <c r="B72" s="381" t="inlineStr">
        <is>
          <t>Groupes d'Entraide Mutuelle</t>
        </is>
      </c>
      <c r="C72" s="382" t="n">
        <v>2.679</v>
      </c>
      <c r="D72" s="383" t="n">
        <v>3.139</v>
      </c>
      <c r="E72" s="383" t="n">
        <v>3.407</v>
      </c>
      <c r="F72" s="382" t="n">
        <v>45.5448398</v>
      </c>
      <c r="G72" s="383" t="n">
        <v>49.7315878</v>
      </c>
      <c r="H72" s="383" t="n">
        <v>55.30733595</v>
      </c>
      <c r="I72" s="382" t="n">
        <v>0</v>
      </c>
      <c r="J72" s="383" t="n">
        <v>0</v>
      </c>
      <c r="K72" s="383" t="n">
        <v>0</v>
      </c>
      <c r="L72" s="382" t="n">
        <v>0</v>
      </c>
      <c r="M72" s="383" t="n">
        <v>0</v>
      </c>
      <c r="N72" s="383" t="n">
        <v>0</v>
      </c>
      <c r="O72" s="382" t="n">
        <v>0</v>
      </c>
      <c r="P72" s="383" t="n">
        <v>0</v>
      </c>
      <c r="Q72" s="383" t="n">
        <v>0</v>
      </c>
      <c r="R72" s="382" t="n">
        <v>0</v>
      </c>
      <c r="S72" s="383" t="n">
        <v>0</v>
      </c>
      <c r="T72" s="383" t="n">
        <v>0</v>
      </c>
      <c r="U72" s="382" t="n">
        <v>0</v>
      </c>
      <c r="V72" s="382" t="n">
        <v>0</v>
      </c>
      <c r="W72" s="382" t="n">
        <v>0</v>
      </c>
      <c r="X72" s="382" t="n">
        <v>0</v>
      </c>
      <c r="Y72" s="382" t="n">
        <v>0</v>
      </c>
      <c r="Z72" s="382" t="n">
        <v>0</v>
      </c>
      <c r="AA72" s="382" t="n">
        <v>0</v>
      </c>
      <c r="AB72" s="382" t="n">
        <v>0</v>
      </c>
      <c r="AC72" s="382" t="n">
        <v>0</v>
      </c>
      <c r="AD72" s="382" t="n">
        <v>0</v>
      </c>
      <c r="AE72" s="382" t="n">
        <v>0</v>
      </c>
      <c r="AF72" s="382" t="n">
        <v>0</v>
      </c>
      <c r="AG72" s="382" t="n">
        <v>0</v>
      </c>
      <c r="AH72" s="382" t="n">
        <v>0</v>
      </c>
      <c r="AI72" s="382" t="n">
        <v>0</v>
      </c>
      <c r="AJ72" s="382" t="n">
        <v>0</v>
      </c>
      <c r="AK72" s="382" t="n">
        <v>0</v>
      </c>
      <c r="AL72" s="382" t="n">
        <v>0</v>
      </c>
      <c r="AM72" s="388" t="n">
        <v>1e-05</v>
      </c>
      <c r="AN72" s="388" t="n">
        <v>1e-05</v>
      </c>
      <c r="AO72" s="388" t="n">
        <v>1e-05</v>
      </c>
      <c r="AP72" s="382" t="n">
        <v>0.00018</v>
      </c>
      <c r="AQ72" s="382" t="n">
        <v>0.00019</v>
      </c>
      <c r="AR72" s="382" t="n">
        <v>0.00019</v>
      </c>
      <c r="AS72" s="382" t="n">
        <v>0</v>
      </c>
      <c r="AT72" s="382" t="n">
        <v>0</v>
      </c>
      <c r="AU72" s="382" t="n">
        <v>0</v>
      </c>
      <c r="AV72" s="382" t="n">
        <v>0</v>
      </c>
      <c r="AW72" s="382" t="n">
        <v>0</v>
      </c>
      <c r="AX72" s="382" t="n">
        <v>0</v>
      </c>
      <c r="AY72" s="382" t="n">
        <v>0</v>
      </c>
      <c r="AZ72" s="382" t="n">
        <v>0</v>
      </c>
      <c r="BA72" s="382" t="n">
        <v>0</v>
      </c>
      <c r="BB72" s="382" t="n">
        <v>0</v>
      </c>
      <c r="BC72" s="382" t="n">
        <v>0</v>
      </c>
      <c r="BD72" s="382" t="n">
        <v>0</v>
      </c>
      <c r="BE72" s="382" t="n">
        <v>0</v>
      </c>
      <c r="BF72" s="382" t="n">
        <v>0</v>
      </c>
      <c r="BG72" s="382" t="n">
        <v>0</v>
      </c>
      <c r="BH72" s="382" t="n">
        <v>0</v>
      </c>
      <c r="BI72" s="382" t="n">
        <v>0</v>
      </c>
      <c r="BJ72" s="382" t="n">
        <v>0</v>
      </c>
    </row>
    <row r="73">
      <c r="A73" s="381" t="inlineStr">
        <is>
          <t>EF-MS-6</t>
        </is>
      </c>
      <c r="B73" s="381" t="inlineStr">
        <is>
          <t>MAIA</t>
        </is>
      </c>
      <c r="C73" s="382" t="n">
        <v>3.346832</v>
      </c>
      <c r="D73" s="383" t="n">
        <v>1.078418</v>
      </c>
      <c r="E73" s="383" t="n">
        <v>0</v>
      </c>
      <c r="F73" s="382" t="n">
        <v>70.38189156999999</v>
      </c>
      <c r="G73" s="383" t="n">
        <v>59.27404515</v>
      </c>
      <c r="H73" s="383" t="n">
        <v>35.10209192</v>
      </c>
      <c r="I73" s="382" t="n">
        <v>0</v>
      </c>
      <c r="J73" s="383" t="n">
        <v>0</v>
      </c>
      <c r="K73" s="383" t="n">
        <v>0</v>
      </c>
      <c r="L73" s="382" t="n">
        <v>0</v>
      </c>
      <c r="M73" s="383" t="n">
        <v>0</v>
      </c>
      <c r="N73" s="383" t="n">
        <v>0</v>
      </c>
      <c r="O73" s="382" t="n">
        <v>0</v>
      </c>
      <c r="P73" s="383" t="n">
        <v>0</v>
      </c>
      <c r="Q73" s="383" t="n">
        <v>0</v>
      </c>
      <c r="R73" s="382" t="n">
        <v>0</v>
      </c>
      <c r="S73" s="383" t="n">
        <v>0</v>
      </c>
      <c r="T73" s="383" t="n">
        <v>0</v>
      </c>
      <c r="U73" s="382" t="n">
        <v>0</v>
      </c>
      <c r="V73" s="382" t="n">
        <v>0</v>
      </c>
      <c r="W73" s="382" t="n">
        <v>0</v>
      </c>
      <c r="X73" s="382" t="n">
        <v>0</v>
      </c>
      <c r="Y73" s="382" t="n">
        <v>0</v>
      </c>
      <c r="Z73" s="382" t="n">
        <v>0</v>
      </c>
      <c r="AA73" s="382" t="n">
        <v>0</v>
      </c>
      <c r="AB73" s="382" t="n">
        <v>0</v>
      </c>
      <c r="AC73" s="382" t="n">
        <v>0</v>
      </c>
      <c r="AD73" s="382" t="n">
        <v>0</v>
      </c>
      <c r="AE73" s="382" t="n">
        <v>0</v>
      </c>
      <c r="AF73" s="382" t="n">
        <v>0</v>
      </c>
      <c r="AG73" s="382" t="n">
        <v>0</v>
      </c>
      <c r="AH73" s="382" t="n">
        <v>0</v>
      </c>
      <c r="AI73" s="382" t="n">
        <v>0</v>
      </c>
      <c r="AJ73" s="382" t="n">
        <v>0</v>
      </c>
      <c r="AK73" s="382" t="n">
        <v>0</v>
      </c>
      <c r="AL73" s="382" t="n">
        <v>0</v>
      </c>
      <c r="AM73" s="388" t="n">
        <v>1e-05</v>
      </c>
      <c r="AN73" s="388" t="n">
        <v>1e-05</v>
      </c>
      <c r="AO73" s="382" t="n">
        <v>0</v>
      </c>
      <c r="AP73" s="382" t="n">
        <v>0.00018</v>
      </c>
      <c r="AQ73" s="382" t="n">
        <v>0.00028</v>
      </c>
      <c r="AR73" s="382" t="n">
        <v>0.00025</v>
      </c>
      <c r="AS73" s="382" t="n">
        <v>0</v>
      </c>
      <c r="AT73" s="382" t="n">
        <v>0</v>
      </c>
      <c r="AU73" s="382" t="n">
        <v>0</v>
      </c>
      <c r="AV73" s="382" t="n">
        <v>0</v>
      </c>
      <c r="AW73" s="382" t="n">
        <v>0</v>
      </c>
      <c r="AX73" s="382" t="n">
        <v>0</v>
      </c>
      <c r="AY73" s="382" t="n">
        <v>0</v>
      </c>
      <c r="AZ73" s="382" t="n">
        <v>0</v>
      </c>
      <c r="BA73" s="382" t="n">
        <v>0</v>
      </c>
      <c r="BB73" s="382" t="n">
        <v>0</v>
      </c>
      <c r="BC73" s="382" t="n">
        <v>0</v>
      </c>
      <c r="BD73" s="382" t="n">
        <v>0</v>
      </c>
      <c r="BE73" s="382" t="n">
        <v>0</v>
      </c>
      <c r="BF73" s="382" t="n">
        <v>0</v>
      </c>
      <c r="BG73" s="382" t="n">
        <v>0</v>
      </c>
      <c r="BH73" s="382" t="n">
        <v>0</v>
      </c>
      <c r="BI73" s="382" t="n">
        <v>0</v>
      </c>
      <c r="BJ73" s="382" t="n">
        <v>0</v>
      </c>
    </row>
    <row r="74" ht="24" customHeight="1">
      <c r="A74" s="381" t="inlineStr">
        <is>
          <t>EF-MS-7</t>
        </is>
      </c>
      <c r="B74" s="381" t="inlineStr">
        <is>
          <t>CREAI</t>
        </is>
      </c>
      <c r="C74" s="382" t="n">
        <v>0.091513</v>
      </c>
      <c r="D74" s="383" t="n">
        <v>0.091459</v>
      </c>
      <c r="E74" s="383" t="n">
        <v>0.1025</v>
      </c>
      <c r="F74" s="382" t="n">
        <v>1.314248</v>
      </c>
      <c r="G74" s="383" t="n">
        <v>1.3859</v>
      </c>
      <c r="H74" s="383" t="n">
        <v>1.6365</v>
      </c>
      <c r="I74" s="382" t="n">
        <v>0</v>
      </c>
      <c r="J74" s="383" t="n">
        <v>0</v>
      </c>
      <c r="K74" s="383" t="n">
        <v>0</v>
      </c>
      <c r="L74" s="382" t="n">
        <v>0</v>
      </c>
      <c r="M74" s="383" t="n">
        <v>0</v>
      </c>
      <c r="N74" s="383" t="n">
        <v>0</v>
      </c>
      <c r="O74" s="382" t="n">
        <v>0</v>
      </c>
      <c r="P74" s="383" t="n">
        <v>0</v>
      </c>
      <c r="Q74" s="383" t="n">
        <v>0</v>
      </c>
      <c r="R74" s="382" t="n">
        <v>0</v>
      </c>
      <c r="S74" s="383" t="n">
        <v>0</v>
      </c>
      <c r="T74" s="383" t="n">
        <v>0</v>
      </c>
      <c r="U74" s="382" t="n">
        <v>0</v>
      </c>
      <c r="V74" s="382" t="n">
        <v>0</v>
      </c>
      <c r="W74" s="382" t="n">
        <v>0</v>
      </c>
      <c r="X74" s="382" t="n">
        <v>0</v>
      </c>
      <c r="Y74" s="382" t="n">
        <v>0</v>
      </c>
      <c r="Z74" s="382" t="n">
        <v>0</v>
      </c>
      <c r="AA74" s="382" t="n">
        <v>0</v>
      </c>
      <c r="AB74" s="382" t="n">
        <v>0</v>
      </c>
      <c r="AC74" s="382" t="n">
        <v>0</v>
      </c>
      <c r="AD74" s="382" t="n">
        <v>0</v>
      </c>
      <c r="AE74" s="382" t="n">
        <v>0</v>
      </c>
      <c r="AF74" s="382" t="n">
        <v>0</v>
      </c>
      <c r="AG74" s="382" t="n">
        <v>0</v>
      </c>
      <c r="AH74" s="382" t="n">
        <v>0</v>
      </c>
      <c r="AI74" s="382" t="n">
        <v>0</v>
      </c>
      <c r="AJ74" s="382" t="n">
        <v>0</v>
      </c>
      <c r="AK74" s="382" t="n">
        <v>0</v>
      </c>
      <c r="AL74" s="382" t="n">
        <v>0</v>
      </c>
      <c r="AM74" s="382" t="n">
        <v>0</v>
      </c>
      <c r="AN74" s="382" t="n">
        <v>0</v>
      </c>
      <c r="AO74" s="382" t="n">
        <v>0</v>
      </c>
      <c r="AP74" s="382" t="n">
        <v>0</v>
      </c>
      <c r="AQ74" s="382" t="n">
        <v>0</v>
      </c>
      <c r="AR74" s="382" t="n">
        <v>0</v>
      </c>
      <c r="AS74" s="382" t="n">
        <v>0</v>
      </c>
      <c r="AT74" s="382" t="n">
        <v>0</v>
      </c>
      <c r="AU74" s="382" t="n">
        <v>0</v>
      </c>
      <c r="AV74" s="382" t="n">
        <v>0</v>
      </c>
      <c r="AW74" s="382" t="n">
        <v>0</v>
      </c>
      <c r="AX74" s="382" t="n">
        <v>0</v>
      </c>
      <c r="AY74" s="382" t="n">
        <v>0</v>
      </c>
      <c r="AZ74" s="382" t="n">
        <v>0</v>
      </c>
      <c r="BA74" s="382" t="n">
        <v>0</v>
      </c>
      <c r="BB74" s="382" t="n">
        <v>0</v>
      </c>
      <c r="BC74" s="382" t="n">
        <v>0</v>
      </c>
      <c r="BD74" s="382" t="n">
        <v>0</v>
      </c>
      <c r="BE74" s="382" t="n">
        <v>0</v>
      </c>
      <c r="BF74" s="382" t="n">
        <v>0</v>
      </c>
      <c r="BG74" s="382" t="n">
        <v>0</v>
      </c>
      <c r="BH74" s="382" t="n">
        <v>0</v>
      </c>
      <c r="BI74" s="382" t="n">
        <v>0</v>
      </c>
      <c r="BJ74" s="382" t="n">
        <v>0</v>
      </c>
    </row>
    <row r="75" ht="192" customHeight="1">
      <c r="A75" s="381" t="inlineStr">
        <is>
          <t>EF-MS-8</t>
        </is>
      </c>
      <c r="B75" s="381" t="inlineStr">
        <is>
          <t>Dépenses relatives aux instituts de jeunes sourds et jeunes aveugles</t>
        </is>
      </c>
      <c r="C75" s="382" t="n">
        <v>0</v>
      </c>
      <c r="D75" s="383" t="n">
        <v>0</v>
      </c>
      <c r="E75" s="383" t="n">
        <v>0</v>
      </c>
      <c r="F75" s="382" t="n">
        <v>54.27525339</v>
      </c>
      <c r="G75" s="383" t="n">
        <v>50.80971273</v>
      </c>
      <c r="H75" s="383" t="n">
        <v>54.53891589</v>
      </c>
      <c r="I75" s="382" t="n">
        <v>0</v>
      </c>
      <c r="J75" s="383" t="n">
        <v>0</v>
      </c>
      <c r="K75" s="383" t="n">
        <v>0</v>
      </c>
      <c r="L75" s="382" t="n">
        <v>0</v>
      </c>
      <c r="M75" s="383" t="n">
        <v>0</v>
      </c>
      <c r="N75" s="383" t="n">
        <v>0</v>
      </c>
      <c r="O75" s="382" t="n">
        <v>0</v>
      </c>
      <c r="P75" s="383" t="n">
        <v>0</v>
      </c>
      <c r="Q75" s="383" t="n">
        <v>0</v>
      </c>
      <c r="R75" s="382" t="n">
        <v>0</v>
      </c>
      <c r="S75" s="383" t="n">
        <v>0</v>
      </c>
      <c r="T75" s="383" t="n">
        <v>0</v>
      </c>
      <c r="U75" s="382" t="n">
        <v>0</v>
      </c>
      <c r="V75" s="382" t="n">
        <v>0</v>
      </c>
      <c r="W75" s="382" t="n">
        <v>0</v>
      </c>
      <c r="X75" s="382" t="n">
        <v>0</v>
      </c>
      <c r="Y75" s="382" t="n">
        <v>0</v>
      </c>
      <c r="Z75" s="382" t="n">
        <v>0</v>
      </c>
      <c r="AA75" s="382" t="n">
        <v>0</v>
      </c>
      <c r="AB75" s="382" t="n">
        <v>0</v>
      </c>
      <c r="AC75" s="382" t="n">
        <v>0</v>
      </c>
      <c r="AD75" s="382" t="n">
        <v>0</v>
      </c>
      <c r="AE75" s="382" t="n">
        <v>0</v>
      </c>
      <c r="AF75" s="382" t="n">
        <v>0</v>
      </c>
      <c r="AG75" s="382" t="n">
        <v>0</v>
      </c>
      <c r="AH75" s="382" t="n">
        <v>0</v>
      </c>
      <c r="AI75" s="382" t="n">
        <v>0</v>
      </c>
      <c r="AJ75" s="382" t="n">
        <v>0</v>
      </c>
      <c r="AK75" s="382" t="n">
        <v>0</v>
      </c>
      <c r="AL75" s="382" t="n">
        <v>0</v>
      </c>
      <c r="AM75" s="382" t="n">
        <v>0</v>
      </c>
      <c r="AN75" s="382" t="n">
        <v>0</v>
      </c>
      <c r="AO75" s="382" t="n">
        <v>0</v>
      </c>
      <c r="AP75" s="382" t="n">
        <v>0</v>
      </c>
      <c r="AQ75" s="382" t="n">
        <v>0</v>
      </c>
      <c r="AR75" s="382" t="n">
        <v>0</v>
      </c>
      <c r="AS75" s="382" t="n">
        <v>0</v>
      </c>
      <c r="AT75" s="382" t="n">
        <v>0</v>
      </c>
      <c r="AU75" s="382" t="n">
        <v>0</v>
      </c>
      <c r="AV75" s="382" t="n">
        <v>0</v>
      </c>
      <c r="AW75" s="382" t="n">
        <v>0</v>
      </c>
      <c r="AX75" s="382" t="n">
        <v>0</v>
      </c>
      <c r="AY75" s="382" t="n">
        <v>0</v>
      </c>
      <c r="AZ75" s="382" t="n">
        <v>0</v>
      </c>
      <c r="BA75" s="382" t="n">
        <v>0</v>
      </c>
      <c r="BB75" s="382" t="n">
        <v>0</v>
      </c>
      <c r="BC75" s="382" t="n">
        <v>0</v>
      </c>
      <c r="BD75" s="382" t="n">
        <v>0</v>
      </c>
      <c r="BE75" s="382" t="n">
        <v>0</v>
      </c>
      <c r="BF75" s="382" t="n">
        <v>0</v>
      </c>
      <c r="BG75" s="382" t="n">
        <v>0</v>
      </c>
      <c r="BH75" s="382" t="n">
        <v>0</v>
      </c>
      <c r="BI75" s="382" t="n">
        <v>0</v>
      </c>
      <c r="BJ75" s="382" t="n">
        <v>0</v>
      </c>
    </row>
    <row r="76" ht="216" customHeight="1">
      <c r="A76" s="381" t="inlineStr">
        <is>
          <t>EF-MS-9</t>
        </is>
      </c>
      <c r="B76" s="381" t="inlineStr">
        <is>
          <t>Formation prise en charge et accompagnement des personnes âgées et handicapées</t>
        </is>
      </c>
      <c r="C76" s="382" t="n">
        <v>0.430217</v>
      </c>
      <c r="D76" s="383" t="n">
        <v>0.550719</v>
      </c>
      <c r="E76" s="383" t="n">
        <v>1.931655</v>
      </c>
      <c r="F76" s="382" t="n">
        <v>19.04712978</v>
      </c>
      <c r="G76" s="383" t="n">
        <v>24.22598339</v>
      </c>
      <c r="H76" s="383" t="n">
        <v>40.40029209</v>
      </c>
      <c r="I76" s="382" t="n">
        <v>0</v>
      </c>
      <c r="J76" s="383" t="n">
        <v>0</v>
      </c>
      <c r="K76" s="383" t="n">
        <v>0</v>
      </c>
      <c r="L76" s="382" t="n">
        <v>0</v>
      </c>
      <c r="M76" s="383" t="n">
        <v>0</v>
      </c>
      <c r="N76" s="383" t="n">
        <v>0</v>
      </c>
      <c r="O76" s="382" t="n">
        <v>0</v>
      </c>
      <c r="P76" s="383" t="n">
        <v>0</v>
      </c>
      <c r="Q76" s="383" t="n">
        <v>0</v>
      </c>
      <c r="R76" s="382" t="n">
        <v>0</v>
      </c>
      <c r="S76" s="383" t="n">
        <v>0</v>
      </c>
      <c r="T76" s="383" t="n">
        <v>0</v>
      </c>
      <c r="U76" s="382" t="n">
        <v>0</v>
      </c>
      <c r="V76" s="382" t="n">
        <v>0</v>
      </c>
      <c r="W76" s="382" t="n">
        <v>0</v>
      </c>
      <c r="X76" s="382" t="n">
        <v>0</v>
      </c>
      <c r="Y76" s="382" t="n">
        <v>0</v>
      </c>
      <c r="Z76" s="382" t="n">
        <v>0</v>
      </c>
      <c r="AA76" s="382" t="n">
        <v>0</v>
      </c>
      <c r="AB76" s="382" t="n">
        <v>0</v>
      </c>
      <c r="AC76" s="382" t="n">
        <v>0</v>
      </c>
      <c r="AD76" s="382" t="n">
        <v>0</v>
      </c>
      <c r="AE76" s="382" t="n">
        <v>0</v>
      </c>
      <c r="AF76" s="382" t="n">
        <v>0</v>
      </c>
      <c r="AG76" s="382" t="n">
        <v>0</v>
      </c>
      <c r="AH76" s="382" t="n">
        <v>0</v>
      </c>
      <c r="AI76" s="382" t="n">
        <v>0</v>
      </c>
      <c r="AJ76" s="382" t="n">
        <v>0</v>
      </c>
      <c r="AK76" s="382" t="n">
        <v>0</v>
      </c>
      <c r="AL76" s="382" t="n">
        <v>0</v>
      </c>
      <c r="AM76" s="388" t="n">
        <v>3e-05</v>
      </c>
      <c r="AN76" s="388" t="n">
        <v>2e-05</v>
      </c>
      <c r="AO76" s="388" t="n">
        <v>2e-05</v>
      </c>
      <c r="AP76" s="382" t="n">
        <v>0.00057</v>
      </c>
      <c r="AQ76" s="382" t="n">
        <v>0.00059</v>
      </c>
      <c r="AR76" s="382" t="n">
        <v>0.00062</v>
      </c>
      <c r="AS76" s="382" t="n">
        <v>0</v>
      </c>
      <c r="AT76" s="382" t="n">
        <v>0</v>
      </c>
      <c r="AU76" s="382" t="n">
        <v>0</v>
      </c>
      <c r="AV76" s="382" t="n">
        <v>0</v>
      </c>
      <c r="AW76" s="382" t="n">
        <v>0</v>
      </c>
      <c r="AX76" s="382" t="n">
        <v>0</v>
      </c>
      <c r="AY76" s="382" t="n">
        <v>0</v>
      </c>
      <c r="AZ76" s="382" t="n">
        <v>0</v>
      </c>
      <c r="BA76" s="382" t="n">
        <v>0</v>
      </c>
      <c r="BB76" s="382" t="n">
        <v>0</v>
      </c>
      <c r="BC76" s="382" t="n">
        <v>0</v>
      </c>
      <c r="BD76" s="382" t="n">
        <v>0</v>
      </c>
      <c r="BE76" s="382" t="n">
        <v>0</v>
      </c>
      <c r="BF76" s="382" t="n">
        <v>0</v>
      </c>
      <c r="BG76" s="382" t="n">
        <v>0</v>
      </c>
      <c r="BH76" s="382" t="n">
        <v>0</v>
      </c>
      <c r="BI76" s="382" t="n">
        <v>0</v>
      </c>
      <c r="BJ76" s="382" t="n">
        <v>0</v>
      </c>
    </row>
    <row r="77" ht="216" customHeight="1">
      <c r="A77" s="381" t="inlineStr">
        <is>
          <t>EF-MS-10</t>
        </is>
      </c>
      <c r="B77" s="381" t="inlineStr">
        <is>
          <t>Prévention/ Coordination Parcours des personnes âgées et handicapées Parcours (FIR)</t>
        </is>
      </c>
      <c r="C77" s="382" t="n">
        <v>0.98334467</v>
      </c>
      <c r="D77" s="383" t="n">
        <v>1.193276</v>
      </c>
      <c r="E77" s="383" t="n">
        <v>1.34210047</v>
      </c>
      <c r="F77" s="382" t="n">
        <v>31.74950643</v>
      </c>
      <c r="G77" s="383" t="n">
        <v>36.88975532</v>
      </c>
      <c r="H77" s="383" t="n">
        <v>32.76021451</v>
      </c>
      <c r="I77" s="382" t="n">
        <v>0</v>
      </c>
      <c r="J77" s="383" t="n">
        <v>0</v>
      </c>
      <c r="K77" s="383" t="n">
        <v>0</v>
      </c>
      <c r="L77" s="382" t="n">
        <v>0</v>
      </c>
      <c r="M77" s="383" t="n">
        <v>0</v>
      </c>
      <c r="N77" s="383" t="n">
        <v>0</v>
      </c>
      <c r="O77" s="382" t="n">
        <v>0</v>
      </c>
      <c r="P77" s="383" t="n">
        <v>0</v>
      </c>
      <c r="Q77" s="383" t="n">
        <v>0</v>
      </c>
      <c r="R77" s="382" t="n">
        <v>0</v>
      </c>
      <c r="S77" s="383" t="n">
        <v>0</v>
      </c>
      <c r="T77" s="383" t="n">
        <v>0</v>
      </c>
      <c r="U77" s="382" t="n">
        <v>0</v>
      </c>
      <c r="V77" s="382" t="n">
        <v>0</v>
      </c>
      <c r="W77" s="382" t="n">
        <v>0</v>
      </c>
      <c r="X77" s="382" t="n">
        <v>0</v>
      </c>
      <c r="Y77" s="382" t="n">
        <v>0</v>
      </c>
      <c r="Z77" s="382" t="n">
        <v>0</v>
      </c>
      <c r="AA77" s="382" t="n">
        <v>0</v>
      </c>
      <c r="AB77" s="382" t="n">
        <v>0</v>
      </c>
      <c r="AC77" s="382" t="n">
        <v>0</v>
      </c>
      <c r="AD77" s="382" t="n">
        <v>0</v>
      </c>
      <c r="AE77" s="382" t="n">
        <v>0</v>
      </c>
      <c r="AF77" s="382" t="n">
        <v>0</v>
      </c>
      <c r="AG77" s="382" t="n">
        <v>0</v>
      </c>
      <c r="AH77" s="382" t="n">
        <v>0</v>
      </c>
      <c r="AI77" s="382" t="n">
        <v>0</v>
      </c>
      <c r="AJ77" s="382" t="n">
        <v>0</v>
      </c>
      <c r="AK77" s="382" t="n">
        <v>0</v>
      </c>
      <c r="AL77" s="382" t="n">
        <v>0</v>
      </c>
      <c r="AM77" s="388" t="n">
        <v>6.999999999999999e-05</v>
      </c>
      <c r="AN77" s="388" t="n">
        <v>8.000000000000001e-05</v>
      </c>
      <c r="AO77" s="388" t="n">
        <v>9.1e-05</v>
      </c>
      <c r="AP77" s="382" t="n">
        <v>0.00133</v>
      </c>
      <c r="AQ77" s="382" t="n">
        <v>0.00181</v>
      </c>
      <c r="AR77" s="382" t="n">
        <v>0.001867</v>
      </c>
      <c r="AS77" s="382" t="n">
        <v>0</v>
      </c>
      <c r="AT77" s="382" t="n">
        <v>0</v>
      </c>
      <c r="AU77" s="382" t="n">
        <v>0</v>
      </c>
      <c r="AV77" s="382" t="n">
        <v>0</v>
      </c>
      <c r="AW77" s="382" t="n">
        <v>0</v>
      </c>
      <c r="AX77" s="382" t="n">
        <v>0</v>
      </c>
      <c r="AY77" s="382" t="n">
        <v>0</v>
      </c>
      <c r="AZ77" s="382" t="n">
        <v>0</v>
      </c>
      <c r="BA77" s="382" t="n">
        <v>0</v>
      </c>
      <c r="BB77" s="382" t="n">
        <v>0</v>
      </c>
      <c r="BC77" s="382" t="n">
        <v>0</v>
      </c>
      <c r="BD77" s="382" t="n">
        <v>0</v>
      </c>
      <c r="BE77" s="382" t="n">
        <v>0</v>
      </c>
      <c r="BF77" s="382" t="n">
        <v>0</v>
      </c>
      <c r="BG77" s="382" t="n">
        <v>0</v>
      </c>
      <c r="BH77" s="382" t="n">
        <v>0</v>
      </c>
      <c r="BI77" s="382" t="n">
        <v>0</v>
      </c>
      <c r="BJ77" s="382" t="n">
        <v>0</v>
      </c>
    </row>
    <row r="78" ht="228" customHeight="1">
      <c r="A78" s="381" t="inlineStr">
        <is>
          <t>EF-SP</t>
        </is>
      </c>
      <c r="B78" s="381" t="inlineStr">
        <is>
          <t>DEPENSES DE SANTE PUBLIQUE (Crédits Etat et fonds prévention assurance maladie)</t>
        </is>
      </c>
      <c r="C78" s="382" t="n">
        <v>41.0941568</v>
      </c>
      <c r="D78" s="383" t="n">
        <v>63.15471577</v>
      </c>
      <c r="E78" s="383" t="n">
        <v>54.65892172</v>
      </c>
      <c r="F78" s="382" t="n">
        <v>1098.03777343</v>
      </c>
      <c r="G78" s="383" t="n">
        <v>1404.99078348</v>
      </c>
      <c r="H78" s="383" t="n">
        <v>1305.54081072</v>
      </c>
      <c r="I78" s="382" t="n">
        <v>0</v>
      </c>
      <c r="J78" s="383" t="n">
        <v>0</v>
      </c>
      <c r="K78" s="383" t="n">
        <v>0</v>
      </c>
      <c r="L78" s="382" t="n">
        <v>0</v>
      </c>
      <c r="M78" s="383" t="n">
        <v>0</v>
      </c>
      <c r="N78" s="383" t="n">
        <v>0</v>
      </c>
      <c r="O78" s="382" t="n">
        <v>0</v>
      </c>
      <c r="P78" s="383" t="n">
        <v>0</v>
      </c>
      <c r="Q78" s="383" t="n">
        <v>0</v>
      </c>
      <c r="R78" s="382" t="n">
        <v>0</v>
      </c>
      <c r="S78" s="383" t="n">
        <v>0</v>
      </c>
      <c r="T78" s="383" t="n">
        <v>0</v>
      </c>
      <c r="U78" s="382" t="n">
        <v>0</v>
      </c>
      <c r="V78" s="382" t="n">
        <v>0</v>
      </c>
      <c r="W78" s="382" t="n">
        <v>0</v>
      </c>
      <c r="X78" s="382" t="n">
        <v>0</v>
      </c>
      <c r="Y78" s="382" t="n">
        <v>0</v>
      </c>
      <c r="Z78" s="382" t="n">
        <v>0</v>
      </c>
      <c r="AA78" s="382" t="n">
        <v>0</v>
      </c>
      <c r="AB78" s="382" t="n">
        <v>0</v>
      </c>
      <c r="AC78" s="382" t="n">
        <v>0</v>
      </c>
      <c r="AD78" s="382" t="n">
        <v>0</v>
      </c>
      <c r="AE78" s="382" t="n">
        <v>0</v>
      </c>
      <c r="AF78" s="382" t="n">
        <v>0</v>
      </c>
      <c r="AG78" s="382" t="n">
        <v>0</v>
      </c>
      <c r="AH78" s="382" t="n">
        <v>0</v>
      </c>
      <c r="AI78" s="382" t="n">
        <v>0</v>
      </c>
      <c r="AJ78" s="382" t="n">
        <v>0</v>
      </c>
      <c r="AK78" s="382" t="n">
        <v>0</v>
      </c>
      <c r="AL78" s="382" t="n">
        <v>0</v>
      </c>
      <c r="AM78" s="382" t="n">
        <v>0.000534</v>
      </c>
      <c r="AN78" s="382" t="n">
        <v>0.000804</v>
      </c>
      <c r="AO78" s="382" t="n">
        <v>0.000893</v>
      </c>
      <c r="AP78" s="382" t="n">
        <v>0.009013999999999999</v>
      </c>
      <c r="AQ78" s="382" t="n">
        <v>0.015062</v>
      </c>
      <c r="AR78" s="382" t="n">
        <v>0.01625</v>
      </c>
      <c r="AS78" s="382" t="n">
        <v>0</v>
      </c>
      <c r="AT78" s="382" t="n">
        <v>0</v>
      </c>
      <c r="AU78" s="382" t="n">
        <v>0</v>
      </c>
      <c r="AV78" s="382" t="n">
        <v>0</v>
      </c>
      <c r="AW78" s="382" t="n">
        <v>0</v>
      </c>
      <c r="AX78" s="382" t="n">
        <v>0</v>
      </c>
      <c r="AY78" s="382" t="n">
        <v>0</v>
      </c>
      <c r="AZ78" s="382" t="n">
        <v>0</v>
      </c>
      <c r="BA78" s="382" t="n">
        <v>0</v>
      </c>
      <c r="BB78" s="382" t="n">
        <v>0</v>
      </c>
      <c r="BC78" s="382" t="n">
        <v>0</v>
      </c>
      <c r="BD78" s="382" t="n">
        <v>0</v>
      </c>
      <c r="BE78" s="382" t="n">
        <v>0</v>
      </c>
      <c r="BF78" s="382" t="n">
        <v>0</v>
      </c>
      <c r="BG78" s="382" t="n">
        <v>0</v>
      </c>
      <c r="BH78" s="382" t="n">
        <v>0</v>
      </c>
      <c r="BI78" s="382" t="n">
        <v>0</v>
      </c>
      <c r="BJ78" s="382" t="n">
        <v>0</v>
      </c>
    </row>
    <row r="79" ht="144" customHeight="1">
      <c r="A79" s="381" t="inlineStr">
        <is>
          <t>EF-SP-2</t>
        </is>
      </c>
      <c r="B79" s="381" t="inlineStr">
        <is>
          <t>Actions de Santé Publique programmées - Assurance Maladie</t>
        </is>
      </c>
      <c r="C79" s="382" t="n">
        <v>14.86760493</v>
      </c>
      <c r="D79" s="383" t="n">
        <v>15.74295359</v>
      </c>
      <c r="E79" s="383" t="n">
        <v>17.37859326</v>
      </c>
      <c r="F79" s="382" t="n">
        <v>401.62350858</v>
      </c>
      <c r="G79" s="383" t="n">
        <v>443.73423514</v>
      </c>
      <c r="H79" s="383" t="n">
        <v>479.7450798</v>
      </c>
      <c r="I79" s="382" t="n">
        <v>0</v>
      </c>
      <c r="J79" s="383" t="n">
        <v>0</v>
      </c>
      <c r="K79" s="383" t="n">
        <v>0</v>
      </c>
      <c r="L79" s="382" t="n">
        <v>0</v>
      </c>
      <c r="M79" s="383" t="n">
        <v>0</v>
      </c>
      <c r="N79" s="383" t="n">
        <v>0</v>
      </c>
      <c r="O79" s="382" t="n">
        <v>0</v>
      </c>
      <c r="P79" s="383" t="n">
        <v>0</v>
      </c>
      <c r="Q79" s="383" t="n">
        <v>0</v>
      </c>
      <c r="R79" s="382" t="n">
        <v>0</v>
      </c>
      <c r="S79" s="383" t="n">
        <v>0</v>
      </c>
      <c r="T79" s="383" t="n">
        <v>0</v>
      </c>
      <c r="U79" s="382" t="n">
        <v>0</v>
      </c>
      <c r="V79" s="382" t="n">
        <v>0</v>
      </c>
      <c r="W79" s="382" t="n">
        <v>0</v>
      </c>
      <c r="X79" s="382" t="n">
        <v>0</v>
      </c>
      <c r="Y79" s="382" t="n">
        <v>0</v>
      </c>
      <c r="Z79" s="382" t="n">
        <v>0</v>
      </c>
      <c r="AA79" s="382" t="n">
        <v>0</v>
      </c>
      <c r="AB79" s="382" t="n">
        <v>0</v>
      </c>
      <c r="AC79" s="382" t="n">
        <v>0</v>
      </c>
      <c r="AD79" s="382" t="n">
        <v>0</v>
      </c>
      <c r="AE79" s="382" t="n">
        <v>0</v>
      </c>
      <c r="AF79" s="382" t="n">
        <v>0</v>
      </c>
      <c r="AG79" s="382" t="n">
        <v>0</v>
      </c>
      <c r="AH79" s="382" t="n">
        <v>0</v>
      </c>
      <c r="AI79" s="382" t="n">
        <v>0</v>
      </c>
      <c r="AJ79" s="382" t="n">
        <v>0</v>
      </c>
      <c r="AK79" s="382" t="n">
        <v>0</v>
      </c>
      <c r="AL79" s="382" t="n">
        <v>0</v>
      </c>
      <c r="AM79" s="382" t="n">
        <v>0.00022</v>
      </c>
      <c r="AN79" s="382" t="n">
        <v>0.00026</v>
      </c>
      <c r="AO79" s="382" t="n">
        <v>0.0003</v>
      </c>
      <c r="AP79" s="382" t="n">
        <v>0.00397</v>
      </c>
      <c r="AQ79" s="382" t="n">
        <v>0.00485</v>
      </c>
      <c r="AR79" s="382" t="n">
        <v>0.00558</v>
      </c>
      <c r="AS79" s="382" t="n">
        <v>0</v>
      </c>
      <c r="AT79" s="382" t="n">
        <v>0</v>
      </c>
      <c r="AU79" s="382" t="n">
        <v>0</v>
      </c>
      <c r="AV79" s="382" t="n">
        <v>0</v>
      </c>
      <c r="AW79" s="382" t="n">
        <v>0</v>
      </c>
      <c r="AX79" s="382" t="n">
        <v>0</v>
      </c>
      <c r="AY79" s="382" t="n">
        <v>0</v>
      </c>
      <c r="AZ79" s="382" t="n">
        <v>0</v>
      </c>
      <c r="BA79" s="382" t="n">
        <v>0</v>
      </c>
      <c r="BB79" s="382" t="n">
        <v>0</v>
      </c>
      <c r="BC79" s="382" t="n">
        <v>0</v>
      </c>
      <c r="BD79" s="382" t="n">
        <v>0</v>
      </c>
      <c r="BE79" s="382" t="n">
        <v>0</v>
      </c>
      <c r="BF79" s="382" t="n">
        <v>0</v>
      </c>
      <c r="BG79" s="382" t="n">
        <v>0</v>
      </c>
      <c r="BH79" s="382" t="n">
        <v>0</v>
      </c>
      <c r="BI79" s="382" t="n">
        <v>0</v>
      </c>
      <c r="BJ79" s="382" t="n">
        <v>0</v>
      </c>
    </row>
    <row r="80" ht="156" customHeight="1">
      <c r="A80" s="381" t="inlineStr">
        <is>
          <t>EF-SP-2-1</t>
        </is>
      </c>
      <c r="B80" s="381" t="inlineStr">
        <is>
          <t>Prévention des risque infectieux et des risques liés aux soins</t>
        </is>
      </c>
      <c r="C80" s="382" t="n">
        <v>8.707760110000001</v>
      </c>
      <c r="D80" s="383" t="n">
        <v>9.20682931</v>
      </c>
      <c r="E80" s="383" t="n">
        <v>10.36162011</v>
      </c>
      <c r="F80" s="382" t="n">
        <v>239.54099699</v>
      </c>
      <c r="G80" s="383" t="n">
        <v>272.56073841</v>
      </c>
      <c r="H80" s="383" t="n">
        <v>298.43576017</v>
      </c>
      <c r="I80" s="382" t="n">
        <v>0</v>
      </c>
      <c r="J80" s="383" t="n">
        <v>0</v>
      </c>
      <c r="K80" s="383" t="n">
        <v>0</v>
      </c>
      <c r="L80" s="382" t="n">
        <v>0</v>
      </c>
      <c r="M80" s="383" t="n">
        <v>0</v>
      </c>
      <c r="N80" s="383" t="n">
        <v>0</v>
      </c>
      <c r="O80" s="382" t="n">
        <v>0</v>
      </c>
      <c r="P80" s="383" t="n">
        <v>0</v>
      </c>
      <c r="Q80" s="383" t="n">
        <v>0</v>
      </c>
      <c r="R80" s="382" t="n">
        <v>0</v>
      </c>
      <c r="S80" s="383" t="n">
        <v>0</v>
      </c>
      <c r="T80" s="383" t="n">
        <v>0</v>
      </c>
      <c r="U80" s="382" t="n">
        <v>0</v>
      </c>
      <c r="V80" s="382" t="n">
        <v>0</v>
      </c>
      <c r="W80" s="382" t="n">
        <v>0</v>
      </c>
      <c r="X80" s="382" t="n">
        <v>0</v>
      </c>
      <c r="Y80" s="382" t="n">
        <v>0</v>
      </c>
      <c r="Z80" s="382" t="n">
        <v>0</v>
      </c>
      <c r="AA80" s="382" t="n">
        <v>0</v>
      </c>
      <c r="AB80" s="382" t="n">
        <v>0</v>
      </c>
      <c r="AC80" s="382" t="n">
        <v>0</v>
      </c>
      <c r="AD80" s="382" t="n">
        <v>0</v>
      </c>
      <c r="AE80" s="382" t="n">
        <v>0</v>
      </c>
      <c r="AF80" s="382" t="n">
        <v>0</v>
      </c>
      <c r="AG80" s="382" t="n">
        <v>0</v>
      </c>
      <c r="AH80" s="382" t="n">
        <v>0</v>
      </c>
      <c r="AI80" s="382" t="n">
        <v>0</v>
      </c>
      <c r="AJ80" s="382" t="n">
        <v>0</v>
      </c>
      <c r="AK80" s="382" t="n">
        <v>0</v>
      </c>
      <c r="AL80" s="382" t="n">
        <v>0</v>
      </c>
      <c r="AM80" s="388" t="n">
        <v>8.000000000000001e-05</v>
      </c>
      <c r="AN80" s="388" t="n">
        <v>9.000000000000001e-05</v>
      </c>
      <c r="AO80" s="388" t="n">
        <v>9.000000000000001e-05</v>
      </c>
      <c r="AP80" s="382" t="n">
        <v>0.00162</v>
      </c>
      <c r="AQ80" s="382" t="n">
        <v>0.0018</v>
      </c>
      <c r="AR80" s="382" t="n">
        <v>0.00213</v>
      </c>
      <c r="AS80" s="382" t="n">
        <v>0</v>
      </c>
      <c r="AT80" s="382" t="n">
        <v>0</v>
      </c>
      <c r="AU80" s="382" t="n">
        <v>0</v>
      </c>
      <c r="AV80" s="382" t="n">
        <v>0</v>
      </c>
      <c r="AW80" s="382" t="n">
        <v>0</v>
      </c>
      <c r="AX80" s="382" t="n">
        <v>0</v>
      </c>
      <c r="AY80" s="382" t="n">
        <v>0</v>
      </c>
      <c r="AZ80" s="382" t="n">
        <v>0</v>
      </c>
      <c r="BA80" s="382" t="n">
        <v>0</v>
      </c>
      <c r="BB80" s="382" t="n">
        <v>0</v>
      </c>
      <c r="BC80" s="382" t="n">
        <v>0</v>
      </c>
      <c r="BD80" s="382" t="n">
        <v>0</v>
      </c>
      <c r="BE80" s="382" t="n">
        <v>0</v>
      </c>
      <c r="BF80" s="382" t="n">
        <v>0</v>
      </c>
      <c r="BG80" s="382" t="n">
        <v>0</v>
      </c>
      <c r="BH80" s="382" t="n">
        <v>0</v>
      </c>
      <c r="BI80" s="382" t="n">
        <v>0</v>
      </c>
      <c r="BJ80" s="382" t="n">
        <v>0</v>
      </c>
    </row>
    <row r="81" ht="36" customHeight="1">
      <c r="A81" s="381" t="inlineStr">
        <is>
          <t>EF-SP-2-1-1</t>
        </is>
      </c>
      <c r="B81" s="381" t="inlineStr">
        <is>
          <t>Vaccinations</t>
        </is>
      </c>
      <c r="C81" s="382" t="n">
        <v>2.82880025</v>
      </c>
      <c r="D81" s="383" t="n">
        <v>2.90628425</v>
      </c>
      <c r="E81" s="383" t="n">
        <v>3.15132789</v>
      </c>
      <c r="F81" s="382" t="n">
        <v>71.96479832999999</v>
      </c>
      <c r="G81" s="383" t="n">
        <v>72.7688447</v>
      </c>
      <c r="H81" s="383" t="n">
        <v>81.63852394</v>
      </c>
      <c r="I81" s="382" t="n">
        <v>0</v>
      </c>
      <c r="J81" s="383" t="n">
        <v>0</v>
      </c>
      <c r="K81" s="383" t="n">
        <v>0</v>
      </c>
      <c r="L81" s="382" t="n">
        <v>0</v>
      </c>
      <c r="M81" s="383" t="n">
        <v>0</v>
      </c>
      <c r="N81" s="383" t="n">
        <v>0</v>
      </c>
      <c r="O81" s="382" t="n">
        <v>0</v>
      </c>
      <c r="P81" s="383" t="n">
        <v>0</v>
      </c>
      <c r="Q81" s="383" t="n">
        <v>0</v>
      </c>
      <c r="R81" s="382" t="n">
        <v>0</v>
      </c>
      <c r="S81" s="383" t="n">
        <v>0</v>
      </c>
      <c r="T81" s="383" t="n">
        <v>0</v>
      </c>
      <c r="U81" s="382" t="n">
        <v>0</v>
      </c>
      <c r="V81" s="382" t="n">
        <v>0</v>
      </c>
      <c r="W81" s="382" t="n">
        <v>0</v>
      </c>
      <c r="X81" s="382" t="n">
        <v>0</v>
      </c>
      <c r="Y81" s="382" t="n">
        <v>0</v>
      </c>
      <c r="Z81" s="382" t="n">
        <v>0</v>
      </c>
      <c r="AA81" s="382" t="n">
        <v>0</v>
      </c>
      <c r="AB81" s="382" t="n">
        <v>0</v>
      </c>
      <c r="AC81" s="382" t="n">
        <v>0</v>
      </c>
      <c r="AD81" s="382" t="n">
        <v>0</v>
      </c>
      <c r="AE81" s="382" t="n">
        <v>0</v>
      </c>
      <c r="AF81" s="382" t="n">
        <v>0</v>
      </c>
      <c r="AG81" s="382" t="n">
        <v>0</v>
      </c>
      <c r="AH81" s="382" t="n">
        <v>0</v>
      </c>
      <c r="AI81" s="382" t="n">
        <v>0</v>
      </c>
      <c r="AJ81" s="382" t="n">
        <v>0</v>
      </c>
      <c r="AK81" s="382" t="n">
        <v>0</v>
      </c>
      <c r="AL81" s="382" t="n">
        <v>0</v>
      </c>
      <c r="AM81" s="388" t="n">
        <v>2e-05</v>
      </c>
      <c r="AN81" s="388" t="n">
        <v>2e-05</v>
      </c>
      <c r="AO81" s="388" t="n">
        <v>2e-05</v>
      </c>
      <c r="AP81" s="382" t="n">
        <v>0.0004</v>
      </c>
      <c r="AQ81" s="382" t="n">
        <v>0.00046</v>
      </c>
      <c r="AR81" s="382" t="n">
        <v>0.00049</v>
      </c>
      <c r="AS81" s="382" t="n">
        <v>0</v>
      </c>
      <c r="AT81" s="382" t="n">
        <v>0</v>
      </c>
      <c r="AU81" s="382" t="n">
        <v>0</v>
      </c>
      <c r="AV81" s="382" t="n">
        <v>0</v>
      </c>
      <c r="AW81" s="382" t="n">
        <v>0</v>
      </c>
      <c r="AX81" s="382" t="n">
        <v>0</v>
      </c>
      <c r="AY81" s="382" t="n">
        <v>0</v>
      </c>
      <c r="AZ81" s="382" t="n">
        <v>0</v>
      </c>
      <c r="BA81" s="382" t="n">
        <v>0</v>
      </c>
      <c r="BB81" s="382" t="n">
        <v>0</v>
      </c>
      <c r="BC81" s="382" t="n">
        <v>0</v>
      </c>
      <c r="BD81" s="382" t="n">
        <v>0</v>
      </c>
      <c r="BE81" s="382" t="n">
        <v>0</v>
      </c>
      <c r="BF81" s="382" t="n">
        <v>0</v>
      </c>
      <c r="BG81" s="382" t="n">
        <v>0</v>
      </c>
      <c r="BH81" s="382" t="n">
        <v>0</v>
      </c>
      <c r="BI81" s="382" t="n">
        <v>0</v>
      </c>
      <c r="BJ81" s="382" t="n">
        <v>0</v>
      </c>
    </row>
    <row r="82" ht="72" customHeight="1">
      <c r="A82" s="381" t="inlineStr">
        <is>
          <t>EF-SP-2-1-2</t>
        </is>
      </c>
      <c r="B82" s="381" t="inlineStr">
        <is>
          <t>Prévention Sida, IST et hépatites</t>
        </is>
      </c>
      <c r="C82" s="382" t="n">
        <v>4.309745</v>
      </c>
      <c r="D82" s="383" t="n">
        <v>4.170825</v>
      </c>
      <c r="E82" s="383" t="n">
        <v>4.39317134</v>
      </c>
      <c r="F82" s="382" t="n">
        <v>126.24546435</v>
      </c>
      <c r="G82" s="383" t="n">
        <v>131.01749469</v>
      </c>
      <c r="H82" s="383" t="n">
        <v>134.4666919</v>
      </c>
      <c r="I82" s="382" t="n">
        <v>0</v>
      </c>
      <c r="J82" s="383" t="n">
        <v>0</v>
      </c>
      <c r="K82" s="383" t="n">
        <v>0</v>
      </c>
      <c r="L82" s="382" t="n">
        <v>0</v>
      </c>
      <c r="M82" s="383" t="n">
        <v>0</v>
      </c>
      <c r="N82" s="383" t="n">
        <v>0</v>
      </c>
      <c r="O82" s="382" t="n">
        <v>0</v>
      </c>
      <c r="P82" s="383" t="n">
        <v>0</v>
      </c>
      <c r="Q82" s="383" t="n">
        <v>0</v>
      </c>
      <c r="R82" s="382" t="n">
        <v>0</v>
      </c>
      <c r="S82" s="383" t="n">
        <v>0</v>
      </c>
      <c r="T82" s="383" t="n">
        <v>0</v>
      </c>
      <c r="U82" s="382" t="n">
        <v>0</v>
      </c>
      <c r="V82" s="382" t="n">
        <v>0</v>
      </c>
      <c r="W82" s="382" t="n">
        <v>0</v>
      </c>
      <c r="X82" s="382" t="n">
        <v>0</v>
      </c>
      <c r="Y82" s="382" t="n">
        <v>0</v>
      </c>
      <c r="Z82" s="382" t="n">
        <v>0</v>
      </c>
      <c r="AA82" s="382" t="n">
        <v>0</v>
      </c>
      <c r="AB82" s="382" t="n">
        <v>0</v>
      </c>
      <c r="AC82" s="382" t="n">
        <v>0</v>
      </c>
      <c r="AD82" s="382" t="n">
        <v>0</v>
      </c>
      <c r="AE82" s="382" t="n">
        <v>0</v>
      </c>
      <c r="AF82" s="382" t="n">
        <v>0</v>
      </c>
      <c r="AG82" s="382" t="n">
        <v>0</v>
      </c>
      <c r="AH82" s="382" t="n">
        <v>0</v>
      </c>
      <c r="AI82" s="382" t="n">
        <v>0</v>
      </c>
      <c r="AJ82" s="382" t="n">
        <v>0</v>
      </c>
      <c r="AK82" s="382" t="n">
        <v>0</v>
      </c>
      <c r="AL82" s="382" t="n">
        <v>0</v>
      </c>
      <c r="AM82" s="388" t="n">
        <v>3e-05</v>
      </c>
      <c r="AN82" s="388" t="n">
        <v>4e-05</v>
      </c>
      <c r="AO82" s="388" t="n">
        <v>3e-05</v>
      </c>
      <c r="AP82" s="382" t="n">
        <v>0.00066</v>
      </c>
      <c r="AQ82" s="382" t="n">
        <v>0.00071</v>
      </c>
      <c r="AR82" s="382" t="n">
        <v>0.00076</v>
      </c>
      <c r="AS82" s="382" t="n">
        <v>0</v>
      </c>
      <c r="AT82" s="382" t="n">
        <v>0</v>
      </c>
      <c r="AU82" s="382" t="n">
        <v>0</v>
      </c>
      <c r="AV82" s="382" t="n">
        <v>0</v>
      </c>
      <c r="AW82" s="382" t="n">
        <v>0</v>
      </c>
      <c r="AX82" s="382" t="n">
        <v>0</v>
      </c>
      <c r="AY82" s="382" t="n">
        <v>0</v>
      </c>
      <c r="AZ82" s="382" t="n">
        <v>0</v>
      </c>
      <c r="BA82" s="382" t="n">
        <v>0</v>
      </c>
      <c r="BB82" s="382" t="n">
        <v>0</v>
      </c>
      <c r="BC82" s="382" t="n">
        <v>0</v>
      </c>
      <c r="BD82" s="382" t="n">
        <v>0</v>
      </c>
      <c r="BE82" s="382" t="n">
        <v>0</v>
      </c>
      <c r="BF82" s="382" t="n">
        <v>0</v>
      </c>
      <c r="BG82" s="382" t="n">
        <v>0</v>
      </c>
      <c r="BH82" s="382" t="n">
        <v>0</v>
      </c>
      <c r="BI82" s="382" t="n">
        <v>0</v>
      </c>
      <c r="BJ82" s="382" t="n">
        <v>0</v>
      </c>
    </row>
    <row r="83" ht="60" customHeight="1">
      <c r="A83" s="381" t="inlineStr">
        <is>
          <t>EF-SP-2-1-3</t>
        </is>
      </c>
      <c r="B83" s="381" t="inlineStr">
        <is>
          <t>Prévention tuberculose</t>
        </is>
      </c>
      <c r="C83" s="382" t="n">
        <v>1.385494</v>
      </c>
      <c r="D83" s="383" t="n">
        <v>1.993875</v>
      </c>
      <c r="E83" s="383" t="n">
        <v>1.893933</v>
      </c>
      <c r="F83" s="382" t="n">
        <v>31.280384</v>
      </c>
      <c r="G83" s="383" t="n">
        <v>57.721229</v>
      </c>
      <c r="H83" s="383" t="n">
        <v>53.32014167</v>
      </c>
      <c r="I83" s="382" t="n">
        <v>0</v>
      </c>
      <c r="J83" s="383" t="n">
        <v>0</v>
      </c>
      <c r="K83" s="383" t="n">
        <v>0</v>
      </c>
      <c r="L83" s="382" t="n">
        <v>0</v>
      </c>
      <c r="M83" s="383" t="n">
        <v>0</v>
      </c>
      <c r="N83" s="383" t="n">
        <v>0</v>
      </c>
      <c r="O83" s="382" t="n">
        <v>0</v>
      </c>
      <c r="P83" s="383" t="n">
        <v>0</v>
      </c>
      <c r="Q83" s="383" t="n">
        <v>0</v>
      </c>
      <c r="R83" s="382" t="n">
        <v>0</v>
      </c>
      <c r="S83" s="383" t="n">
        <v>0</v>
      </c>
      <c r="T83" s="383" t="n">
        <v>0</v>
      </c>
      <c r="U83" s="382" t="n">
        <v>0</v>
      </c>
      <c r="V83" s="382" t="n">
        <v>0</v>
      </c>
      <c r="W83" s="382" t="n">
        <v>0</v>
      </c>
      <c r="X83" s="382" t="n">
        <v>0</v>
      </c>
      <c r="Y83" s="382" t="n">
        <v>0</v>
      </c>
      <c r="Z83" s="382" t="n">
        <v>0</v>
      </c>
      <c r="AA83" s="382" t="n">
        <v>0</v>
      </c>
      <c r="AB83" s="382" t="n">
        <v>0</v>
      </c>
      <c r="AC83" s="382" t="n">
        <v>0</v>
      </c>
      <c r="AD83" s="382" t="n">
        <v>0</v>
      </c>
      <c r="AE83" s="382" t="n">
        <v>0</v>
      </c>
      <c r="AF83" s="382" t="n">
        <v>0</v>
      </c>
      <c r="AG83" s="382" t="n">
        <v>0</v>
      </c>
      <c r="AH83" s="382" t="n">
        <v>0</v>
      </c>
      <c r="AI83" s="382" t="n">
        <v>0</v>
      </c>
      <c r="AJ83" s="382" t="n">
        <v>0</v>
      </c>
      <c r="AK83" s="382" t="n">
        <v>0</v>
      </c>
      <c r="AL83" s="382" t="n">
        <v>0</v>
      </c>
      <c r="AM83" s="388" t="n">
        <v>1e-05</v>
      </c>
      <c r="AN83" s="388" t="n">
        <v>1e-05</v>
      </c>
      <c r="AO83" s="388" t="n">
        <v>1e-05</v>
      </c>
      <c r="AP83" s="382" t="n">
        <v>0.0002</v>
      </c>
      <c r="AQ83" s="382" t="n">
        <v>0.00024</v>
      </c>
      <c r="AR83" s="382" t="n">
        <v>0.00027</v>
      </c>
      <c r="AS83" s="382" t="n">
        <v>0</v>
      </c>
      <c r="AT83" s="382" t="n">
        <v>0</v>
      </c>
      <c r="AU83" s="382" t="n">
        <v>0</v>
      </c>
      <c r="AV83" s="382" t="n">
        <v>0</v>
      </c>
      <c r="AW83" s="382" t="n">
        <v>0</v>
      </c>
      <c r="AX83" s="382" t="n">
        <v>0</v>
      </c>
      <c r="AY83" s="382" t="n">
        <v>0</v>
      </c>
      <c r="AZ83" s="382" t="n">
        <v>0</v>
      </c>
      <c r="BA83" s="382" t="n">
        <v>0</v>
      </c>
      <c r="BB83" s="382" t="n">
        <v>0</v>
      </c>
      <c r="BC83" s="382" t="n">
        <v>0</v>
      </c>
      <c r="BD83" s="382" t="n">
        <v>0</v>
      </c>
      <c r="BE83" s="382" t="n">
        <v>0</v>
      </c>
      <c r="BF83" s="382" t="n">
        <v>0</v>
      </c>
      <c r="BG83" s="382" t="n">
        <v>0</v>
      </c>
      <c r="BH83" s="382" t="n">
        <v>0</v>
      </c>
      <c r="BI83" s="382" t="n">
        <v>0</v>
      </c>
      <c r="BJ83" s="382" t="n">
        <v>0</v>
      </c>
    </row>
    <row r="84" ht="72" customHeight="1">
      <c r="A84" s="381" t="inlineStr">
        <is>
          <t>EF-SP-2-1-4</t>
        </is>
      </c>
      <c r="B84" s="381" t="inlineStr">
        <is>
          <t>Autres risques infectieux</t>
        </is>
      </c>
      <c r="C84" s="382" t="n">
        <v>0.18372086</v>
      </c>
      <c r="D84" s="383" t="n">
        <v>0.13584506</v>
      </c>
      <c r="E84" s="383" t="n">
        <v>0.92318788</v>
      </c>
      <c r="F84" s="382" t="n">
        <v>10.05035031</v>
      </c>
      <c r="G84" s="383" t="n">
        <v>11.05317002</v>
      </c>
      <c r="H84" s="383" t="n">
        <v>29.01040266</v>
      </c>
      <c r="I84" s="382" t="n">
        <v>0</v>
      </c>
      <c r="J84" s="383" t="n">
        <v>0</v>
      </c>
      <c r="K84" s="383" t="n">
        <v>0</v>
      </c>
      <c r="L84" s="382" t="n">
        <v>0</v>
      </c>
      <c r="M84" s="383" t="n">
        <v>0</v>
      </c>
      <c r="N84" s="383" t="n">
        <v>0</v>
      </c>
      <c r="O84" s="382" t="n">
        <v>0</v>
      </c>
      <c r="P84" s="383" t="n">
        <v>0</v>
      </c>
      <c r="Q84" s="383" t="n">
        <v>0</v>
      </c>
      <c r="R84" s="382" t="n">
        <v>0</v>
      </c>
      <c r="S84" s="383" t="n">
        <v>0</v>
      </c>
      <c r="T84" s="383" t="n">
        <v>0</v>
      </c>
      <c r="U84" s="382" t="n">
        <v>0</v>
      </c>
      <c r="V84" s="382" t="n">
        <v>0</v>
      </c>
      <c r="W84" s="382" t="n">
        <v>0</v>
      </c>
      <c r="X84" s="382" t="n">
        <v>0</v>
      </c>
      <c r="Y84" s="382" t="n">
        <v>0</v>
      </c>
      <c r="Z84" s="382" t="n">
        <v>0</v>
      </c>
      <c r="AA84" s="382" t="n">
        <v>0</v>
      </c>
      <c r="AB84" s="382" t="n">
        <v>0</v>
      </c>
      <c r="AC84" s="382" t="n">
        <v>0</v>
      </c>
      <c r="AD84" s="382" t="n">
        <v>0</v>
      </c>
      <c r="AE84" s="382" t="n">
        <v>0</v>
      </c>
      <c r="AF84" s="382" t="n">
        <v>0</v>
      </c>
      <c r="AG84" s="382" t="n">
        <v>0</v>
      </c>
      <c r="AH84" s="382" t="n">
        <v>0</v>
      </c>
      <c r="AI84" s="382" t="n">
        <v>0</v>
      </c>
      <c r="AJ84" s="382" t="n">
        <v>0</v>
      </c>
      <c r="AK84" s="382" t="n">
        <v>0</v>
      </c>
      <c r="AL84" s="382" t="n">
        <v>0</v>
      </c>
      <c r="AM84" s="388" t="n">
        <v>2e-05</v>
      </c>
      <c r="AN84" s="388" t="n">
        <v>2e-05</v>
      </c>
      <c r="AO84" s="388" t="n">
        <v>3e-05</v>
      </c>
      <c r="AP84" s="382" t="n">
        <v>0.00036</v>
      </c>
      <c r="AQ84" s="382" t="n">
        <v>0.00039</v>
      </c>
      <c r="AR84" s="382" t="n">
        <v>0.00061</v>
      </c>
      <c r="AS84" s="382" t="n">
        <v>0</v>
      </c>
      <c r="AT84" s="382" t="n">
        <v>0</v>
      </c>
      <c r="AU84" s="382" t="n">
        <v>0</v>
      </c>
      <c r="AV84" s="382" t="n">
        <v>0</v>
      </c>
      <c r="AW84" s="382" t="n">
        <v>0</v>
      </c>
      <c r="AX84" s="382" t="n">
        <v>0</v>
      </c>
      <c r="AY84" s="382" t="n">
        <v>0</v>
      </c>
      <c r="AZ84" s="382" t="n">
        <v>0</v>
      </c>
      <c r="BA84" s="382" t="n">
        <v>0</v>
      </c>
      <c r="BB84" s="382" t="n">
        <v>0</v>
      </c>
      <c r="BC84" s="382" t="n">
        <v>0</v>
      </c>
      <c r="BD84" s="382" t="n">
        <v>0</v>
      </c>
      <c r="BE84" s="382" t="n">
        <v>0</v>
      </c>
      <c r="BF84" s="382" t="n">
        <v>0</v>
      </c>
      <c r="BG84" s="382" t="n">
        <v>0</v>
      </c>
      <c r="BH84" s="382" t="n">
        <v>0</v>
      </c>
      <c r="BI84" s="382" t="n">
        <v>0</v>
      </c>
      <c r="BJ84" s="382" t="n">
        <v>0</v>
      </c>
    </row>
    <row r="85" ht="168" customHeight="1">
      <c r="A85" s="381" t="inlineStr">
        <is>
          <t>EF-SP-2-2</t>
        </is>
      </c>
      <c r="B85" s="381" t="inlineStr">
        <is>
          <t>Prévention des maladies chroniques et qualité de vie des malades</t>
        </is>
      </c>
      <c r="C85" s="382" t="n">
        <v>5.26895971</v>
      </c>
      <c r="D85" s="383" t="n">
        <v>5.54045225</v>
      </c>
      <c r="E85" s="383" t="n">
        <v>5.71583629</v>
      </c>
      <c r="F85" s="382" t="n">
        <v>127.8836346</v>
      </c>
      <c r="G85" s="383" t="n">
        <v>136.42386692</v>
      </c>
      <c r="H85" s="383" t="n">
        <v>139.36679561</v>
      </c>
      <c r="I85" s="382" t="n">
        <v>0</v>
      </c>
      <c r="J85" s="383" t="n">
        <v>0</v>
      </c>
      <c r="K85" s="383" t="n">
        <v>0</v>
      </c>
      <c r="L85" s="382" t="n">
        <v>0</v>
      </c>
      <c r="M85" s="383" t="n">
        <v>0</v>
      </c>
      <c r="N85" s="383" t="n">
        <v>0</v>
      </c>
      <c r="O85" s="382" t="n">
        <v>0</v>
      </c>
      <c r="P85" s="383" t="n">
        <v>0</v>
      </c>
      <c r="Q85" s="383" t="n">
        <v>0</v>
      </c>
      <c r="R85" s="382" t="n">
        <v>0</v>
      </c>
      <c r="S85" s="383" t="n">
        <v>0</v>
      </c>
      <c r="T85" s="383" t="n">
        <v>0</v>
      </c>
      <c r="U85" s="382" t="n">
        <v>0</v>
      </c>
      <c r="V85" s="382" t="n">
        <v>0</v>
      </c>
      <c r="W85" s="382" t="n">
        <v>0</v>
      </c>
      <c r="X85" s="382" t="n">
        <v>0</v>
      </c>
      <c r="Y85" s="382" t="n">
        <v>0</v>
      </c>
      <c r="Z85" s="382" t="n">
        <v>0</v>
      </c>
      <c r="AA85" s="382" t="n">
        <v>0</v>
      </c>
      <c r="AB85" s="382" t="n">
        <v>0</v>
      </c>
      <c r="AC85" s="382" t="n">
        <v>0</v>
      </c>
      <c r="AD85" s="382" t="n">
        <v>0</v>
      </c>
      <c r="AE85" s="382" t="n">
        <v>0</v>
      </c>
      <c r="AF85" s="382" t="n">
        <v>0</v>
      </c>
      <c r="AG85" s="382" t="n">
        <v>0</v>
      </c>
      <c r="AH85" s="382" t="n">
        <v>0</v>
      </c>
      <c r="AI85" s="382" t="n">
        <v>0</v>
      </c>
      <c r="AJ85" s="382" t="n">
        <v>0</v>
      </c>
      <c r="AK85" s="382" t="n">
        <v>0</v>
      </c>
      <c r="AL85" s="382" t="n">
        <v>0</v>
      </c>
      <c r="AM85" s="388" t="n">
        <v>6e-05</v>
      </c>
      <c r="AN85" s="388" t="n">
        <v>6.999999999999999e-05</v>
      </c>
      <c r="AO85" s="388" t="n">
        <v>8.000000000000001e-05</v>
      </c>
      <c r="AP85" s="382" t="n">
        <v>0.00111</v>
      </c>
      <c r="AQ85" s="382" t="n">
        <v>0.00143</v>
      </c>
      <c r="AR85" s="382" t="n">
        <v>0.00163</v>
      </c>
      <c r="AS85" s="382" t="n">
        <v>0</v>
      </c>
      <c r="AT85" s="382" t="n">
        <v>0</v>
      </c>
      <c r="AU85" s="382" t="n">
        <v>0</v>
      </c>
      <c r="AV85" s="382" t="n">
        <v>0</v>
      </c>
      <c r="AW85" s="382" t="n">
        <v>0</v>
      </c>
      <c r="AX85" s="382" t="n">
        <v>0</v>
      </c>
      <c r="AY85" s="382" t="n">
        <v>0</v>
      </c>
      <c r="AZ85" s="382" t="n">
        <v>0</v>
      </c>
      <c r="BA85" s="382" t="n">
        <v>0</v>
      </c>
      <c r="BB85" s="382" t="n">
        <v>0</v>
      </c>
      <c r="BC85" s="382" t="n">
        <v>0</v>
      </c>
      <c r="BD85" s="382" t="n">
        <v>0</v>
      </c>
      <c r="BE85" s="382" t="n">
        <v>0</v>
      </c>
      <c r="BF85" s="382" t="n">
        <v>0</v>
      </c>
      <c r="BG85" s="382" t="n">
        <v>0</v>
      </c>
      <c r="BH85" s="382" t="n">
        <v>0</v>
      </c>
      <c r="BI85" s="382" t="n">
        <v>0</v>
      </c>
      <c r="BJ85" s="382" t="n">
        <v>0</v>
      </c>
    </row>
    <row r="86" ht="48" customHeight="1">
      <c r="A86" s="381" t="inlineStr">
        <is>
          <t>EF-SP-2-2-1</t>
        </is>
      </c>
      <c r="B86" s="381" t="inlineStr">
        <is>
          <t>Prévention cancers</t>
        </is>
      </c>
      <c r="C86" s="382" t="n">
        <v>4.4255247</v>
      </c>
      <c r="D86" s="383" t="n">
        <v>4.55345017</v>
      </c>
      <c r="E86" s="383" t="n">
        <v>4.61720103</v>
      </c>
      <c r="F86" s="382" t="n">
        <v>102.9933926</v>
      </c>
      <c r="G86" s="383" t="n">
        <v>108.60852945</v>
      </c>
      <c r="H86" s="383" t="n">
        <v>109.75553057</v>
      </c>
      <c r="I86" s="382" t="n">
        <v>0</v>
      </c>
      <c r="J86" s="383" t="n">
        <v>0</v>
      </c>
      <c r="K86" s="383" t="n">
        <v>0</v>
      </c>
      <c r="L86" s="382" t="n">
        <v>0</v>
      </c>
      <c r="M86" s="383" t="n">
        <v>0</v>
      </c>
      <c r="N86" s="383" t="n">
        <v>0</v>
      </c>
      <c r="O86" s="382" t="n">
        <v>0</v>
      </c>
      <c r="P86" s="383" t="n">
        <v>0</v>
      </c>
      <c r="Q86" s="383" t="n">
        <v>0</v>
      </c>
      <c r="R86" s="382" t="n">
        <v>0</v>
      </c>
      <c r="S86" s="383" t="n">
        <v>0</v>
      </c>
      <c r="T86" s="383" t="n">
        <v>0</v>
      </c>
      <c r="U86" s="382" t="n">
        <v>0</v>
      </c>
      <c r="V86" s="382" t="n">
        <v>0</v>
      </c>
      <c r="W86" s="382" t="n">
        <v>0</v>
      </c>
      <c r="X86" s="382" t="n">
        <v>0</v>
      </c>
      <c r="Y86" s="382" t="n">
        <v>0</v>
      </c>
      <c r="Z86" s="382" t="n">
        <v>0</v>
      </c>
      <c r="AA86" s="382" t="n">
        <v>0</v>
      </c>
      <c r="AB86" s="382" t="n">
        <v>0</v>
      </c>
      <c r="AC86" s="382" t="n">
        <v>0</v>
      </c>
      <c r="AD86" s="382" t="n">
        <v>0</v>
      </c>
      <c r="AE86" s="382" t="n">
        <v>0</v>
      </c>
      <c r="AF86" s="382" t="n">
        <v>0</v>
      </c>
      <c r="AG86" s="382" t="n">
        <v>0</v>
      </c>
      <c r="AH86" s="382" t="n">
        <v>0</v>
      </c>
      <c r="AI86" s="382" t="n">
        <v>0</v>
      </c>
      <c r="AJ86" s="382" t="n">
        <v>0</v>
      </c>
      <c r="AK86" s="382" t="n">
        <v>0</v>
      </c>
      <c r="AL86" s="382" t="n">
        <v>0</v>
      </c>
      <c r="AM86" s="388" t="n">
        <v>2e-05</v>
      </c>
      <c r="AN86" s="388" t="n">
        <v>2e-05</v>
      </c>
      <c r="AO86" s="388" t="n">
        <v>2e-05</v>
      </c>
      <c r="AP86" s="382" t="n">
        <v>0.00039</v>
      </c>
      <c r="AQ86" s="382" t="n">
        <v>0.00046</v>
      </c>
      <c r="AR86" s="382" t="n">
        <v>0.0005</v>
      </c>
      <c r="AS86" s="382" t="n">
        <v>0</v>
      </c>
      <c r="AT86" s="382" t="n">
        <v>0</v>
      </c>
      <c r="AU86" s="382" t="n">
        <v>0</v>
      </c>
      <c r="AV86" s="382" t="n">
        <v>0</v>
      </c>
      <c r="AW86" s="382" t="n">
        <v>0</v>
      </c>
      <c r="AX86" s="382" t="n">
        <v>0</v>
      </c>
      <c r="AY86" s="382" t="n">
        <v>0</v>
      </c>
      <c r="AZ86" s="382" t="n">
        <v>0</v>
      </c>
      <c r="BA86" s="382" t="n">
        <v>0</v>
      </c>
      <c r="BB86" s="382" t="n">
        <v>0</v>
      </c>
      <c r="BC86" s="382" t="n">
        <v>0</v>
      </c>
      <c r="BD86" s="382" t="n">
        <v>0</v>
      </c>
      <c r="BE86" s="382" t="n">
        <v>0</v>
      </c>
      <c r="BF86" s="382" t="n">
        <v>0</v>
      </c>
      <c r="BG86" s="382" t="n">
        <v>0</v>
      </c>
      <c r="BH86" s="382" t="n">
        <v>0</v>
      </c>
      <c r="BI86" s="382" t="n">
        <v>0</v>
      </c>
      <c r="BJ86" s="382" t="n">
        <v>0</v>
      </c>
    </row>
    <row r="87" ht="108" customHeight="1">
      <c r="A87" s="381" t="inlineStr">
        <is>
          <t>EF-SP-2-2-2</t>
        </is>
      </c>
      <c r="B87" s="381" t="inlineStr">
        <is>
          <t>Prévention des autres maladies chroniques</t>
        </is>
      </c>
      <c r="C87" s="382" t="n">
        <v>0.8433891100000001</v>
      </c>
      <c r="D87" s="383" t="n">
        <v>0.9862664</v>
      </c>
      <c r="E87" s="383" t="n">
        <v>1.09822126</v>
      </c>
      <c r="F87" s="382" t="n">
        <v>24.84860993</v>
      </c>
      <c r="G87" s="383" t="n">
        <v>27.76152865</v>
      </c>
      <c r="H87" s="383" t="n">
        <v>29.53304384</v>
      </c>
      <c r="I87" s="382" t="n">
        <v>0</v>
      </c>
      <c r="J87" s="383" t="n">
        <v>0</v>
      </c>
      <c r="K87" s="383" t="n">
        <v>0</v>
      </c>
      <c r="L87" s="382" t="n">
        <v>0</v>
      </c>
      <c r="M87" s="383" t="n">
        <v>0</v>
      </c>
      <c r="N87" s="383" t="n">
        <v>0</v>
      </c>
      <c r="O87" s="382" t="n">
        <v>0</v>
      </c>
      <c r="P87" s="383" t="n">
        <v>0</v>
      </c>
      <c r="Q87" s="383" t="n">
        <v>0</v>
      </c>
      <c r="R87" s="382" t="n">
        <v>0</v>
      </c>
      <c r="S87" s="383" t="n">
        <v>0</v>
      </c>
      <c r="T87" s="383" t="n">
        <v>0</v>
      </c>
      <c r="U87" s="382" t="n">
        <v>0</v>
      </c>
      <c r="V87" s="382" t="n">
        <v>0</v>
      </c>
      <c r="W87" s="382" t="n">
        <v>0</v>
      </c>
      <c r="X87" s="382" t="n">
        <v>0</v>
      </c>
      <c r="Y87" s="382" t="n">
        <v>0</v>
      </c>
      <c r="Z87" s="382" t="n">
        <v>0</v>
      </c>
      <c r="AA87" s="382" t="n">
        <v>0</v>
      </c>
      <c r="AB87" s="382" t="n">
        <v>0</v>
      </c>
      <c r="AC87" s="382" t="n">
        <v>0</v>
      </c>
      <c r="AD87" s="382" t="n">
        <v>0</v>
      </c>
      <c r="AE87" s="382" t="n">
        <v>0</v>
      </c>
      <c r="AF87" s="382" t="n">
        <v>0</v>
      </c>
      <c r="AG87" s="382" t="n">
        <v>0</v>
      </c>
      <c r="AH87" s="382" t="n">
        <v>0</v>
      </c>
      <c r="AI87" s="382" t="n">
        <v>0</v>
      </c>
      <c r="AJ87" s="382" t="n">
        <v>0</v>
      </c>
      <c r="AK87" s="382" t="n">
        <v>0</v>
      </c>
      <c r="AL87" s="382" t="n">
        <v>0</v>
      </c>
      <c r="AM87" s="388" t="n">
        <v>4e-05</v>
      </c>
      <c r="AN87" s="388" t="n">
        <v>5e-05</v>
      </c>
      <c r="AO87" s="388" t="n">
        <v>6e-05</v>
      </c>
      <c r="AP87" s="382" t="n">
        <v>0.00072</v>
      </c>
      <c r="AQ87" s="382" t="n">
        <v>0.0009700000000000001</v>
      </c>
      <c r="AR87" s="382" t="n">
        <v>0.00113</v>
      </c>
      <c r="AS87" s="382" t="n">
        <v>0</v>
      </c>
      <c r="AT87" s="382" t="n">
        <v>0</v>
      </c>
      <c r="AU87" s="382" t="n">
        <v>0</v>
      </c>
      <c r="AV87" s="382" t="n">
        <v>0</v>
      </c>
      <c r="AW87" s="382" t="n">
        <v>0</v>
      </c>
      <c r="AX87" s="382" t="n">
        <v>0</v>
      </c>
      <c r="AY87" s="382" t="n">
        <v>0</v>
      </c>
      <c r="AZ87" s="382" t="n">
        <v>0</v>
      </c>
      <c r="BA87" s="382" t="n">
        <v>0</v>
      </c>
      <c r="BB87" s="382" t="n">
        <v>0</v>
      </c>
      <c r="BC87" s="382" t="n">
        <v>0</v>
      </c>
      <c r="BD87" s="382" t="n">
        <v>0</v>
      </c>
      <c r="BE87" s="382" t="n">
        <v>0</v>
      </c>
      <c r="BF87" s="382" t="n">
        <v>0</v>
      </c>
      <c r="BG87" s="382" t="n">
        <v>0</v>
      </c>
      <c r="BH87" s="382" t="n">
        <v>0</v>
      </c>
      <c r="BI87" s="382" t="n">
        <v>0</v>
      </c>
      <c r="BJ87" s="382" t="n">
        <v>0</v>
      </c>
    </row>
    <row r="88" ht="180" customHeight="1">
      <c r="A88" s="381" t="inlineStr">
        <is>
          <t>EF-SP-2-3</t>
        </is>
      </c>
      <c r="B88" s="381" t="inlineStr">
        <is>
          <t>Prévention des risques liés à l'environnement, au travail et à l'alimentation</t>
        </is>
      </c>
      <c r="C88" s="382" t="n">
        <v>0.89088511</v>
      </c>
      <c r="D88" s="383" t="n">
        <v>0.99567203</v>
      </c>
      <c r="E88" s="383" t="n">
        <v>1.30113686</v>
      </c>
      <c r="F88" s="382" t="n">
        <v>34.19887699</v>
      </c>
      <c r="G88" s="383" t="n">
        <v>34.74962981</v>
      </c>
      <c r="H88" s="383" t="n">
        <v>41.94252402</v>
      </c>
      <c r="I88" s="382" t="n">
        <v>0</v>
      </c>
      <c r="J88" s="383" t="n">
        <v>0</v>
      </c>
      <c r="K88" s="383" t="n">
        <v>0</v>
      </c>
      <c r="L88" s="382" t="n">
        <v>0</v>
      </c>
      <c r="M88" s="383" t="n">
        <v>0</v>
      </c>
      <c r="N88" s="383" t="n">
        <v>0</v>
      </c>
      <c r="O88" s="382" t="n">
        <v>0</v>
      </c>
      <c r="P88" s="383" t="n">
        <v>0</v>
      </c>
      <c r="Q88" s="383" t="n">
        <v>0</v>
      </c>
      <c r="R88" s="382" t="n">
        <v>0</v>
      </c>
      <c r="S88" s="383" t="n">
        <v>0</v>
      </c>
      <c r="T88" s="383" t="n">
        <v>0</v>
      </c>
      <c r="U88" s="382" t="n">
        <v>0</v>
      </c>
      <c r="V88" s="382" t="n">
        <v>0</v>
      </c>
      <c r="W88" s="382" t="n">
        <v>0</v>
      </c>
      <c r="X88" s="382" t="n">
        <v>0</v>
      </c>
      <c r="Y88" s="382" t="n">
        <v>0</v>
      </c>
      <c r="Z88" s="382" t="n">
        <v>0</v>
      </c>
      <c r="AA88" s="382" t="n">
        <v>0</v>
      </c>
      <c r="AB88" s="382" t="n">
        <v>0</v>
      </c>
      <c r="AC88" s="382" t="n">
        <v>0</v>
      </c>
      <c r="AD88" s="382" t="n">
        <v>0</v>
      </c>
      <c r="AE88" s="382" t="n">
        <v>0</v>
      </c>
      <c r="AF88" s="382" t="n">
        <v>0</v>
      </c>
      <c r="AG88" s="382" t="n">
        <v>0</v>
      </c>
      <c r="AH88" s="382" t="n">
        <v>0</v>
      </c>
      <c r="AI88" s="382" t="n">
        <v>0</v>
      </c>
      <c r="AJ88" s="382" t="n">
        <v>0</v>
      </c>
      <c r="AK88" s="382" t="n">
        <v>0</v>
      </c>
      <c r="AL88" s="382" t="n">
        <v>0</v>
      </c>
      <c r="AM88" s="388" t="n">
        <v>8.000000000000001e-05</v>
      </c>
      <c r="AN88" s="382" t="n">
        <v>0.0001</v>
      </c>
      <c r="AO88" s="382" t="n">
        <v>0.00013</v>
      </c>
      <c r="AP88" s="382" t="n">
        <v>0.00124</v>
      </c>
      <c r="AQ88" s="382" t="n">
        <v>0.00162</v>
      </c>
      <c r="AR88" s="382" t="n">
        <v>0.00182</v>
      </c>
      <c r="AS88" s="382" t="n">
        <v>0</v>
      </c>
      <c r="AT88" s="382" t="n">
        <v>0</v>
      </c>
      <c r="AU88" s="382" t="n">
        <v>0</v>
      </c>
      <c r="AV88" s="382" t="n">
        <v>0</v>
      </c>
      <c r="AW88" s="382" t="n">
        <v>0</v>
      </c>
      <c r="AX88" s="382" t="n">
        <v>0</v>
      </c>
      <c r="AY88" s="382" t="n">
        <v>0</v>
      </c>
      <c r="AZ88" s="382" t="n">
        <v>0</v>
      </c>
      <c r="BA88" s="382" t="n">
        <v>0</v>
      </c>
      <c r="BB88" s="382" t="n">
        <v>0</v>
      </c>
      <c r="BC88" s="382" t="n">
        <v>0</v>
      </c>
      <c r="BD88" s="382" t="n">
        <v>0</v>
      </c>
      <c r="BE88" s="382" t="n">
        <v>0</v>
      </c>
      <c r="BF88" s="382" t="n">
        <v>0</v>
      </c>
      <c r="BG88" s="382" t="n">
        <v>0</v>
      </c>
      <c r="BH88" s="382" t="n">
        <v>0</v>
      </c>
      <c r="BI88" s="382" t="n">
        <v>0</v>
      </c>
      <c r="BJ88" s="382" t="n">
        <v>0</v>
      </c>
    </row>
    <row r="89" ht="96" customHeight="1">
      <c r="A89" s="381" t="inlineStr">
        <is>
          <t>EF-SP-4</t>
        </is>
      </c>
      <c r="B89" s="381" t="inlineStr">
        <is>
          <t>Accès à la santé et éducation à la santé</t>
        </is>
      </c>
      <c r="C89" s="382" t="n">
        <v>16.78536047</v>
      </c>
      <c r="D89" s="383" t="n">
        <v>19.4405394</v>
      </c>
      <c r="E89" s="383" t="n">
        <v>22.63238045</v>
      </c>
      <c r="F89" s="382" t="n">
        <v>418.04581113</v>
      </c>
      <c r="G89" s="383" t="n">
        <v>466.98372038</v>
      </c>
      <c r="H89" s="383" t="n">
        <v>516.22891764</v>
      </c>
      <c r="I89" s="382" t="n">
        <v>0</v>
      </c>
      <c r="J89" s="383" t="n">
        <v>0</v>
      </c>
      <c r="K89" s="383" t="n">
        <v>0</v>
      </c>
      <c r="L89" s="382" t="n">
        <v>0</v>
      </c>
      <c r="M89" s="383" t="n">
        <v>0</v>
      </c>
      <c r="N89" s="383" t="n">
        <v>0</v>
      </c>
      <c r="O89" s="382" t="n">
        <v>0</v>
      </c>
      <c r="P89" s="383" t="n">
        <v>0</v>
      </c>
      <c r="Q89" s="383" t="n">
        <v>0</v>
      </c>
      <c r="R89" s="382" t="n">
        <v>0</v>
      </c>
      <c r="S89" s="383" t="n">
        <v>0</v>
      </c>
      <c r="T89" s="383" t="n">
        <v>0</v>
      </c>
      <c r="U89" s="382" t="n">
        <v>0</v>
      </c>
      <c r="V89" s="382" t="n">
        <v>0</v>
      </c>
      <c r="W89" s="382" t="n">
        <v>0</v>
      </c>
      <c r="X89" s="382" t="n">
        <v>0</v>
      </c>
      <c r="Y89" s="382" t="n">
        <v>0</v>
      </c>
      <c r="Z89" s="382" t="n">
        <v>0</v>
      </c>
      <c r="AA89" s="382" t="n">
        <v>0</v>
      </c>
      <c r="AB89" s="382" t="n">
        <v>0</v>
      </c>
      <c r="AC89" s="382" t="n">
        <v>0</v>
      </c>
      <c r="AD89" s="382" t="n">
        <v>0</v>
      </c>
      <c r="AE89" s="382" t="n">
        <v>0</v>
      </c>
      <c r="AF89" s="382" t="n">
        <v>0</v>
      </c>
      <c r="AG89" s="382" t="n">
        <v>0</v>
      </c>
      <c r="AH89" s="382" t="n">
        <v>0</v>
      </c>
      <c r="AI89" s="382" t="n">
        <v>0</v>
      </c>
      <c r="AJ89" s="382" t="n">
        <v>0</v>
      </c>
      <c r="AK89" s="382" t="n">
        <v>0</v>
      </c>
      <c r="AL89" s="382" t="n">
        <v>0</v>
      </c>
      <c r="AM89" s="382" t="n">
        <v>0.00016</v>
      </c>
      <c r="AN89" s="382" t="n">
        <v>0.00017</v>
      </c>
      <c r="AO89" s="382" t="n">
        <v>0.00017</v>
      </c>
      <c r="AP89" s="382" t="n">
        <v>0.00241</v>
      </c>
      <c r="AQ89" s="382" t="n">
        <v>0.00342</v>
      </c>
      <c r="AR89" s="382" t="n">
        <v>0.00375</v>
      </c>
      <c r="AS89" s="382" t="n">
        <v>0</v>
      </c>
      <c r="AT89" s="382" t="n">
        <v>0</v>
      </c>
      <c r="AU89" s="382" t="n">
        <v>0</v>
      </c>
      <c r="AV89" s="382" t="n">
        <v>0</v>
      </c>
      <c r="AW89" s="382" t="n">
        <v>0</v>
      </c>
      <c r="AX89" s="382" t="n">
        <v>0</v>
      </c>
      <c r="AY89" s="382" t="n">
        <v>0</v>
      </c>
      <c r="AZ89" s="382" t="n">
        <v>0</v>
      </c>
      <c r="BA89" s="382" t="n">
        <v>0</v>
      </c>
      <c r="BB89" s="382" t="n">
        <v>0</v>
      </c>
      <c r="BC89" s="382" t="n">
        <v>0</v>
      </c>
      <c r="BD89" s="382" t="n">
        <v>0</v>
      </c>
      <c r="BE89" s="382" t="n">
        <v>0</v>
      </c>
      <c r="BF89" s="382" t="n">
        <v>0</v>
      </c>
      <c r="BG89" s="382" t="n">
        <v>0</v>
      </c>
      <c r="BH89" s="382" t="n">
        <v>0</v>
      </c>
      <c r="BI89" s="382" t="n">
        <v>0</v>
      </c>
      <c r="BJ89" s="382" t="n">
        <v>0</v>
      </c>
    </row>
    <row r="90" ht="264" customHeight="1">
      <c r="A90" s="381" t="inlineStr">
        <is>
          <t>EF-SP-5</t>
        </is>
      </c>
      <c r="B90" s="381" t="inlineStr">
        <is>
          <t>Réponse aux alertes et gestion des urgences, des situations exceptionnelles et des crises sanitaires</t>
        </is>
      </c>
      <c r="C90" s="382" t="n">
        <v>6.5805168</v>
      </c>
      <c r="D90" s="383" t="n">
        <v>25.24761414</v>
      </c>
      <c r="E90" s="383" t="n">
        <v>11.33982019</v>
      </c>
      <c r="F90" s="382" t="n">
        <v>209.64049638</v>
      </c>
      <c r="G90" s="383" t="n">
        <v>424.94491345</v>
      </c>
      <c r="H90" s="383" t="n">
        <v>219.7880635</v>
      </c>
      <c r="I90" s="382" t="n">
        <v>0</v>
      </c>
      <c r="J90" s="383" t="n">
        <v>0</v>
      </c>
      <c r="K90" s="383" t="n">
        <v>0</v>
      </c>
      <c r="L90" s="382" t="n">
        <v>0</v>
      </c>
      <c r="M90" s="383" t="n">
        <v>0</v>
      </c>
      <c r="N90" s="383" t="n">
        <v>0</v>
      </c>
      <c r="O90" s="382" t="n">
        <v>0</v>
      </c>
      <c r="P90" s="383" t="n">
        <v>0</v>
      </c>
      <c r="Q90" s="383" t="n">
        <v>0</v>
      </c>
      <c r="R90" s="382" t="n">
        <v>0</v>
      </c>
      <c r="S90" s="383" t="n">
        <v>0</v>
      </c>
      <c r="T90" s="383" t="n">
        <v>0</v>
      </c>
      <c r="U90" s="382" t="n">
        <v>0</v>
      </c>
      <c r="V90" s="382" t="n">
        <v>0</v>
      </c>
      <c r="W90" s="382" t="n">
        <v>0</v>
      </c>
      <c r="X90" s="382" t="n">
        <v>0</v>
      </c>
      <c r="Y90" s="382" t="n">
        <v>0</v>
      </c>
      <c r="Z90" s="382" t="n">
        <v>0</v>
      </c>
      <c r="AA90" s="382" t="n">
        <v>0</v>
      </c>
      <c r="AB90" s="382" t="n">
        <v>0</v>
      </c>
      <c r="AC90" s="382" t="n">
        <v>0</v>
      </c>
      <c r="AD90" s="382" t="n">
        <v>0</v>
      </c>
      <c r="AE90" s="382" t="n">
        <v>0</v>
      </c>
      <c r="AF90" s="382" t="n">
        <v>0</v>
      </c>
      <c r="AG90" s="382" t="n">
        <v>0</v>
      </c>
      <c r="AH90" s="382" t="n">
        <v>0</v>
      </c>
      <c r="AI90" s="382" t="n">
        <v>0</v>
      </c>
      <c r="AJ90" s="382" t="n">
        <v>0</v>
      </c>
      <c r="AK90" s="382" t="n">
        <v>0</v>
      </c>
      <c r="AL90" s="382" t="n">
        <v>0</v>
      </c>
      <c r="AM90" s="388" t="n">
        <v>4e-05</v>
      </c>
      <c r="AN90" s="382" t="n">
        <v>0.00021</v>
      </c>
      <c r="AO90" s="382" t="n">
        <v>0.00017</v>
      </c>
      <c r="AP90" s="382" t="n">
        <v>0.00067</v>
      </c>
      <c r="AQ90" s="382" t="n">
        <v>0.00334</v>
      </c>
      <c r="AR90" s="382" t="n">
        <v>0.00295</v>
      </c>
      <c r="AS90" s="382" t="n">
        <v>0</v>
      </c>
      <c r="AT90" s="382" t="n">
        <v>0</v>
      </c>
      <c r="AU90" s="382" t="n">
        <v>0</v>
      </c>
      <c r="AV90" s="382" t="n">
        <v>0</v>
      </c>
      <c r="AW90" s="382" t="n">
        <v>0</v>
      </c>
      <c r="AX90" s="382" t="n">
        <v>0</v>
      </c>
      <c r="AY90" s="382" t="n">
        <v>0</v>
      </c>
      <c r="AZ90" s="382" t="n">
        <v>0</v>
      </c>
      <c r="BA90" s="382" t="n">
        <v>0</v>
      </c>
      <c r="BB90" s="382" t="n">
        <v>0</v>
      </c>
      <c r="BC90" s="382" t="n">
        <v>0</v>
      </c>
      <c r="BD90" s="382" t="n">
        <v>0</v>
      </c>
      <c r="BE90" s="382" t="n">
        <v>0</v>
      </c>
      <c r="BF90" s="382" t="n">
        <v>0</v>
      </c>
      <c r="BG90" s="382" t="n">
        <v>0</v>
      </c>
      <c r="BH90" s="382" t="n">
        <v>0</v>
      </c>
      <c r="BI90" s="382" t="n">
        <v>0</v>
      </c>
      <c r="BJ90" s="382" t="n">
        <v>0</v>
      </c>
    </row>
    <row r="91" ht="108" customHeight="1">
      <c r="A91" s="381" t="inlineStr">
        <is>
          <t>EF-SP-6</t>
        </is>
      </c>
      <c r="B91" s="381" t="inlineStr">
        <is>
          <t>Pilotage de la politique de santé publique</t>
        </is>
      </c>
      <c r="C91" s="382" t="n">
        <v>2.3533845</v>
      </c>
      <c r="D91" s="383" t="n">
        <v>2.1305808</v>
      </c>
      <c r="E91" s="383" t="n">
        <v>2.89217642</v>
      </c>
      <c r="F91" s="382" t="n">
        <v>58.37947801</v>
      </c>
      <c r="G91" s="383" t="n">
        <v>58.3812866</v>
      </c>
      <c r="H91" s="383" t="n">
        <v>78.48907625</v>
      </c>
      <c r="I91" s="382" t="n">
        <v>0</v>
      </c>
      <c r="J91" s="383" t="n">
        <v>0</v>
      </c>
      <c r="K91" s="383" t="n">
        <v>0</v>
      </c>
      <c r="L91" s="382" t="n">
        <v>0</v>
      </c>
      <c r="M91" s="383" t="n">
        <v>0</v>
      </c>
      <c r="N91" s="383" t="n">
        <v>0</v>
      </c>
      <c r="O91" s="382" t="n">
        <v>0</v>
      </c>
      <c r="P91" s="383" t="n">
        <v>0</v>
      </c>
      <c r="Q91" s="383" t="n">
        <v>0</v>
      </c>
      <c r="R91" s="382" t="n">
        <v>0</v>
      </c>
      <c r="S91" s="383" t="n">
        <v>0</v>
      </c>
      <c r="T91" s="383" t="n">
        <v>0</v>
      </c>
      <c r="U91" s="382" t="n">
        <v>0</v>
      </c>
      <c r="V91" s="382" t="n">
        <v>0</v>
      </c>
      <c r="W91" s="382" t="n">
        <v>0</v>
      </c>
      <c r="X91" s="382" t="n">
        <v>0</v>
      </c>
      <c r="Y91" s="382" t="n">
        <v>0</v>
      </c>
      <c r="Z91" s="382" t="n">
        <v>0</v>
      </c>
      <c r="AA91" s="382" t="n">
        <v>0</v>
      </c>
      <c r="AB91" s="382" t="n">
        <v>0</v>
      </c>
      <c r="AC91" s="382" t="n">
        <v>0</v>
      </c>
      <c r="AD91" s="382" t="n">
        <v>0</v>
      </c>
      <c r="AE91" s="382" t="n">
        <v>0</v>
      </c>
      <c r="AF91" s="382" t="n">
        <v>0</v>
      </c>
      <c r="AG91" s="382" t="n">
        <v>0</v>
      </c>
      <c r="AH91" s="382" t="n">
        <v>0</v>
      </c>
      <c r="AI91" s="382" t="n">
        <v>0</v>
      </c>
      <c r="AJ91" s="382" t="n">
        <v>0</v>
      </c>
      <c r="AK91" s="382" t="n">
        <v>0</v>
      </c>
      <c r="AL91" s="382" t="n">
        <v>0</v>
      </c>
      <c r="AM91" s="382" t="n">
        <v>0.000114</v>
      </c>
      <c r="AN91" s="382" t="n">
        <v>0.000164</v>
      </c>
      <c r="AO91" s="382" t="n">
        <v>0.000253</v>
      </c>
      <c r="AP91" s="382" t="n">
        <v>0.001964</v>
      </c>
      <c r="AQ91" s="382" t="n">
        <v>0.003452</v>
      </c>
      <c r="AR91" s="382" t="n">
        <v>0.00397</v>
      </c>
      <c r="AS91" s="382" t="n">
        <v>0</v>
      </c>
      <c r="AT91" s="382" t="n">
        <v>0</v>
      </c>
      <c r="AU91" s="382" t="n">
        <v>0</v>
      </c>
      <c r="AV91" s="382" t="n">
        <v>0</v>
      </c>
      <c r="AW91" s="382" t="n">
        <v>0</v>
      </c>
      <c r="AX91" s="382" t="n">
        <v>0</v>
      </c>
      <c r="AY91" s="382" t="n">
        <v>0</v>
      </c>
      <c r="AZ91" s="382" t="n">
        <v>0</v>
      </c>
      <c r="BA91" s="382" t="n">
        <v>0</v>
      </c>
      <c r="BB91" s="382" t="n">
        <v>0</v>
      </c>
      <c r="BC91" s="382" t="n">
        <v>0</v>
      </c>
      <c r="BD91" s="382" t="n">
        <v>0</v>
      </c>
      <c r="BE91" s="382" t="n">
        <v>0</v>
      </c>
      <c r="BF91" s="382" t="n">
        <v>0</v>
      </c>
      <c r="BG91" s="382" t="n">
        <v>0</v>
      </c>
      <c r="BH91" s="382" t="n">
        <v>0</v>
      </c>
      <c r="BI91" s="382" t="n">
        <v>0</v>
      </c>
      <c r="BJ91" s="382" t="n">
        <v>0</v>
      </c>
    </row>
    <row r="92" ht="216" customHeight="1">
      <c r="A92" s="381" t="inlineStr">
        <is>
          <t>EF-SP-8</t>
        </is>
      </c>
      <c r="B92" s="381" t="inlineStr">
        <is>
          <t>Dépenses des fonds de prévention de l'assurance maladie (hors contribution aux ARS)</t>
        </is>
      </c>
      <c r="C92" s="382" t="n">
        <v>0.5072901</v>
      </c>
      <c r="D92" s="383" t="n">
        <v>0.59302784</v>
      </c>
      <c r="E92" s="383" t="n">
        <v>0.4159514</v>
      </c>
      <c r="F92" s="382" t="n">
        <v>10.34847933</v>
      </c>
      <c r="G92" s="383" t="n">
        <v>10.94662791</v>
      </c>
      <c r="H92" s="383" t="n">
        <v>11.28967353</v>
      </c>
      <c r="I92" s="382" t="n">
        <v>0</v>
      </c>
      <c r="J92" s="383" t="n">
        <v>0</v>
      </c>
      <c r="K92" s="383" t="n">
        <v>0</v>
      </c>
      <c r="L92" s="382" t="n">
        <v>0</v>
      </c>
      <c r="M92" s="383" t="n">
        <v>0</v>
      </c>
      <c r="N92" s="383" t="n">
        <v>0</v>
      </c>
      <c r="O92" s="382" t="n">
        <v>0</v>
      </c>
      <c r="P92" s="383" t="n">
        <v>0</v>
      </c>
      <c r="Q92" s="383" t="n">
        <v>0</v>
      </c>
      <c r="R92" s="382" t="n">
        <v>0</v>
      </c>
      <c r="S92" s="383" t="n">
        <v>0</v>
      </c>
      <c r="T92" s="383" t="n">
        <v>0</v>
      </c>
      <c r="U92" s="382" t="n">
        <v>0</v>
      </c>
      <c r="V92" s="382" t="n">
        <v>0</v>
      </c>
      <c r="W92" s="382" t="n">
        <v>0</v>
      </c>
      <c r="X92" s="382" t="n">
        <v>0</v>
      </c>
      <c r="Y92" s="382" t="n">
        <v>0</v>
      </c>
      <c r="Z92" s="382" t="n">
        <v>0</v>
      </c>
      <c r="AA92" s="382" t="n">
        <v>0</v>
      </c>
      <c r="AB92" s="382" t="n">
        <v>0</v>
      </c>
      <c r="AC92" s="382" t="n">
        <v>0</v>
      </c>
      <c r="AD92" s="382" t="n">
        <v>0</v>
      </c>
      <c r="AE92" s="382" t="n">
        <v>0</v>
      </c>
      <c r="AF92" s="382" t="n">
        <v>0</v>
      </c>
      <c r="AG92" s="382" t="n">
        <v>0</v>
      </c>
      <c r="AH92" s="382" t="n">
        <v>0</v>
      </c>
      <c r="AI92" s="382" t="n">
        <v>0</v>
      </c>
      <c r="AJ92" s="382" t="n">
        <v>0</v>
      </c>
      <c r="AK92" s="382" t="n">
        <v>0</v>
      </c>
      <c r="AL92" s="382" t="n">
        <v>0</v>
      </c>
      <c r="AM92" s="382" t="n">
        <v>0</v>
      </c>
      <c r="AN92" s="382" t="n">
        <v>0</v>
      </c>
      <c r="AO92" s="382" t="n">
        <v>0</v>
      </c>
      <c r="AP92" s="382" t="n">
        <v>0</v>
      </c>
      <c r="AQ92" s="382" t="n">
        <v>0</v>
      </c>
      <c r="AR92" s="382" t="n">
        <v>0</v>
      </c>
      <c r="AS92" s="382" t="n">
        <v>0</v>
      </c>
      <c r="AT92" s="382" t="n">
        <v>0</v>
      </c>
      <c r="AU92" s="382" t="n">
        <v>0</v>
      </c>
      <c r="AV92" s="382" t="n">
        <v>0</v>
      </c>
      <c r="AW92" s="382" t="n">
        <v>0</v>
      </c>
      <c r="AX92" s="382" t="n">
        <v>0</v>
      </c>
      <c r="AY92" s="382" t="n">
        <v>0</v>
      </c>
      <c r="AZ92" s="382" t="n">
        <v>0</v>
      </c>
      <c r="BA92" s="382" t="n">
        <v>0</v>
      </c>
      <c r="BB92" s="382" t="n">
        <v>0</v>
      </c>
      <c r="BC92" s="382" t="n">
        <v>0</v>
      </c>
      <c r="BD92" s="382" t="n">
        <v>0</v>
      </c>
      <c r="BE92" s="382" t="n">
        <v>0</v>
      </c>
      <c r="BF92" s="382" t="n">
        <v>0</v>
      </c>
      <c r="BG92" s="382" t="n">
        <v>0</v>
      </c>
      <c r="BH92" s="382" t="n">
        <v>0</v>
      </c>
      <c r="BI92" s="382" t="n">
        <v>0</v>
      </c>
      <c r="BJ92" s="382" t="n">
        <v>0</v>
      </c>
    </row>
    <row r="93" ht="84" customHeight="1">
      <c r="A93" s="381" t="inlineStr">
        <is>
          <t>EF-SV</t>
        </is>
      </c>
      <c r="B93" s="381" t="inlineStr">
        <is>
          <t>DEPENSES DE SOINS DE VILLE</t>
        </is>
      </c>
      <c r="C93" s="382" t="n">
        <v>3819.6681768109</v>
      </c>
      <c r="D93" s="383" t="n">
        <v>4218.98126441</v>
      </c>
      <c r="E93" s="383" t="n">
        <v>4377.38282698</v>
      </c>
      <c r="F93" s="382" t="n">
        <v>98252.02231902401</v>
      </c>
      <c r="G93" s="383" t="n">
        <v>109006.40166115</v>
      </c>
      <c r="H93" s="383" t="n">
        <v>112867.45689795</v>
      </c>
      <c r="I93" s="382" t="n">
        <v>0</v>
      </c>
      <c r="J93" s="383" t="n">
        <v>0</v>
      </c>
      <c r="K93" s="383" t="n">
        <v>0</v>
      </c>
      <c r="L93" s="382" t="n">
        <v>0</v>
      </c>
      <c r="M93" s="383" t="n">
        <v>0</v>
      </c>
      <c r="N93" s="383" t="n">
        <v>0</v>
      </c>
      <c r="O93" s="382" t="n">
        <v>0</v>
      </c>
      <c r="P93" s="383" t="n">
        <v>0</v>
      </c>
      <c r="Q93" s="383" t="n">
        <v>0</v>
      </c>
      <c r="R93" s="382" t="n">
        <v>0</v>
      </c>
      <c r="S93" s="383" t="n">
        <v>0</v>
      </c>
      <c r="T93" s="383" t="n">
        <v>0</v>
      </c>
      <c r="U93" s="382" t="n">
        <v>0</v>
      </c>
      <c r="V93" s="382" t="n">
        <v>0</v>
      </c>
      <c r="W93" s="382" t="n">
        <v>0</v>
      </c>
      <c r="X93" s="382" t="n">
        <v>0</v>
      </c>
      <c r="Y93" s="382" t="n">
        <v>0</v>
      </c>
      <c r="Z93" s="382" t="n">
        <v>0</v>
      </c>
      <c r="AA93" s="382" t="n">
        <v>0</v>
      </c>
      <c r="AB93" s="382" t="n">
        <v>0</v>
      </c>
      <c r="AC93" s="382" t="n">
        <v>0</v>
      </c>
      <c r="AD93" s="382" t="n">
        <v>0</v>
      </c>
      <c r="AE93" s="382" t="n">
        <v>0</v>
      </c>
      <c r="AF93" s="382" t="n">
        <v>0</v>
      </c>
      <c r="AG93" s="382" t="n">
        <v>0</v>
      </c>
      <c r="AH93" s="382" t="n">
        <v>0</v>
      </c>
      <c r="AI93" s="382" t="n">
        <v>0</v>
      </c>
      <c r="AJ93" s="382" t="n">
        <v>0</v>
      </c>
      <c r="AK93" s="382" t="n">
        <v>0</v>
      </c>
      <c r="AL93" s="382" t="n">
        <v>0</v>
      </c>
      <c r="AM93" s="382" t="n">
        <v>0.00018</v>
      </c>
      <c r="AN93" s="382" t="n">
        <v>0.00028</v>
      </c>
      <c r="AO93" s="382" t="n">
        <v>0.00032</v>
      </c>
      <c r="AP93" s="382" t="n">
        <v>0.00345</v>
      </c>
      <c r="AQ93" s="382" t="n">
        <v>0.00489</v>
      </c>
      <c r="AR93" s="382" t="n">
        <v>0.00507</v>
      </c>
      <c r="AS93" s="382" t="n">
        <v>4253.2384912617</v>
      </c>
      <c r="AT93" s="382" t="n">
        <v>3785.6191297378</v>
      </c>
      <c r="AU93" s="382" t="n">
        <v>4339.7377931322</v>
      </c>
      <c r="AV93" s="382" t="n">
        <v>4691.837265396</v>
      </c>
      <c r="AW93" s="382" t="n">
        <v>4142.7607829677</v>
      </c>
      <c r="AX93" s="382" t="n">
        <v>4743.1810426929</v>
      </c>
      <c r="AY93" s="382" t="n">
        <v>4852.230619711</v>
      </c>
      <c r="AZ93" s="382" t="n">
        <v>4298.4692643072</v>
      </c>
      <c r="BA93" s="382" t="n">
        <v>4915.6056002523</v>
      </c>
      <c r="BB93" s="382" t="n">
        <v>109144.12955079</v>
      </c>
      <c r="BC93" s="382" t="n">
        <v>94680.725777232</v>
      </c>
      <c r="BD93" s="382" t="n">
        <v>108419.96288291</v>
      </c>
      <c r="BE93" s="382" t="n">
        <v>121143.76556317</v>
      </c>
      <c r="BF93" s="382" t="n">
        <v>105351.8077843</v>
      </c>
      <c r="BG93" s="382" t="n">
        <v>120448.53338684</v>
      </c>
      <c r="BH93" s="382" t="n">
        <v>125173.08194059</v>
      </c>
      <c r="BI93" s="382" t="n">
        <v>108853.75341743</v>
      </c>
      <c r="BJ93" s="382" t="n">
        <v>124439.17052532</v>
      </c>
    </row>
    <row r="94" ht="48" customHeight="1">
      <c r="A94" s="381" t="inlineStr">
        <is>
          <t>EF-SV-1</t>
        </is>
      </c>
      <c r="B94" s="381" t="inlineStr">
        <is>
          <t>Honoraires privés</t>
        </is>
      </c>
      <c r="C94" s="382" t="n">
        <v>837.69220512</v>
      </c>
      <c r="D94" s="383" t="n">
        <v>906.2475687</v>
      </c>
      <c r="E94" s="383" t="n">
        <v>937.12512211</v>
      </c>
      <c r="F94" s="382" t="n">
        <v>21971.11200494</v>
      </c>
      <c r="G94" s="383" t="n">
        <v>23902.15498301</v>
      </c>
      <c r="H94" s="383" t="n">
        <v>24866.67530145</v>
      </c>
      <c r="I94" s="382" t="n">
        <v>0</v>
      </c>
      <c r="J94" s="383" t="n">
        <v>0</v>
      </c>
      <c r="K94" s="383" t="n">
        <v>0</v>
      </c>
      <c r="L94" s="382" t="n">
        <v>0</v>
      </c>
      <c r="M94" s="383" t="n">
        <v>0</v>
      </c>
      <c r="N94" s="383" t="n">
        <v>0</v>
      </c>
      <c r="O94" s="382" t="n">
        <v>0</v>
      </c>
      <c r="P94" s="383" t="n">
        <v>0</v>
      </c>
      <c r="Q94" s="383" t="n">
        <v>0</v>
      </c>
      <c r="R94" s="382" t="n">
        <v>0</v>
      </c>
      <c r="S94" s="383" t="n">
        <v>0</v>
      </c>
      <c r="T94" s="383" t="n">
        <v>0</v>
      </c>
      <c r="U94" s="382" t="n">
        <v>0</v>
      </c>
      <c r="V94" s="382" t="n">
        <v>0</v>
      </c>
      <c r="W94" s="382" t="n">
        <v>0</v>
      </c>
      <c r="X94" s="382" t="n">
        <v>0</v>
      </c>
      <c r="Y94" s="382" t="n">
        <v>0</v>
      </c>
      <c r="Z94" s="382" t="n">
        <v>0</v>
      </c>
      <c r="AA94" s="382" t="n">
        <v>0</v>
      </c>
      <c r="AB94" s="382" t="n">
        <v>0</v>
      </c>
      <c r="AC94" s="382" t="n">
        <v>0</v>
      </c>
      <c r="AD94" s="382" t="n">
        <v>0</v>
      </c>
      <c r="AE94" s="382" t="n">
        <v>0</v>
      </c>
      <c r="AF94" s="382" t="n">
        <v>0</v>
      </c>
      <c r="AG94" s="382" t="n">
        <v>0</v>
      </c>
      <c r="AH94" s="382" t="n">
        <v>0</v>
      </c>
      <c r="AI94" s="382" t="n">
        <v>0</v>
      </c>
      <c r="AJ94" s="382" t="n">
        <v>0</v>
      </c>
      <c r="AK94" s="382" t="n">
        <v>0</v>
      </c>
      <c r="AL94" s="382" t="n">
        <v>0</v>
      </c>
      <c r="AM94" s="388" t="n">
        <v>1e-05</v>
      </c>
      <c r="AN94" s="388" t="n">
        <v>1e-05</v>
      </c>
      <c r="AO94" s="388" t="n">
        <v>1e-05</v>
      </c>
      <c r="AP94" s="382" t="n">
        <v>0.00016</v>
      </c>
      <c r="AQ94" s="382" t="n">
        <v>0.00016</v>
      </c>
      <c r="AR94" s="382" t="n">
        <v>0.00015</v>
      </c>
      <c r="AS94" s="382" t="n">
        <v>1004.5261866173</v>
      </c>
      <c r="AT94" s="382" t="n">
        <v>832.31038257</v>
      </c>
      <c r="AU94" s="382" t="n">
        <v>1000.8679004989</v>
      </c>
      <c r="AV94" s="382" t="n">
        <v>1090.5460789891</v>
      </c>
      <c r="AW94" s="382" t="n">
        <v>903.87936</v>
      </c>
      <c r="AX94" s="382" t="n">
        <v>1090.8884327253</v>
      </c>
      <c r="AY94" s="382" t="n">
        <v>1124.483450567</v>
      </c>
      <c r="AZ94" s="382" t="n">
        <v>939.88364743593</v>
      </c>
      <c r="BA94" s="382" t="n">
        <v>1131.2260455935</v>
      </c>
      <c r="BB94" s="382" t="n">
        <v>26331.671278236</v>
      </c>
      <c r="BC94" s="382" t="n">
        <v>21369.77359223</v>
      </c>
      <c r="BD94" s="382" t="n">
        <v>25730.218758046</v>
      </c>
      <c r="BE94" s="382" t="n">
        <v>28743.352486115</v>
      </c>
      <c r="BF94" s="382" t="n">
        <v>23274.83831459</v>
      </c>
      <c r="BG94" s="382" t="n">
        <v>28115.976190447</v>
      </c>
      <c r="BH94" s="382" t="n">
        <v>29818.901754585</v>
      </c>
      <c r="BI94" s="382" t="n">
        <v>24221.597578179</v>
      </c>
      <c r="BJ94" s="382" t="n">
        <v>29173.716872967</v>
      </c>
    </row>
    <row r="95" ht="60" customHeight="1">
      <c r="A95" s="381" t="inlineStr">
        <is>
          <t>EF-SV-1-1</t>
        </is>
      </c>
      <c r="B95" s="381" t="inlineStr">
        <is>
          <t>Médecins généralistes</t>
        </is>
      </c>
      <c r="C95" s="382" t="n">
        <v>288.96368898</v>
      </c>
      <c r="D95" s="383" t="n">
        <v>294.18781871</v>
      </c>
      <c r="E95" s="383" t="n">
        <v>297.69719579</v>
      </c>
      <c r="F95" s="382" t="n">
        <v>7042.83332456</v>
      </c>
      <c r="G95" s="383" t="n">
        <v>7316.38337742</v>
      </c>
      <c r="H95" s="383" t="n">
        <v>7477.87280582</v>
      </c>
      <c r="I95" s="382" t="n">
        <v>0</v>
      </c>
      <c r="J95" s="383" t="n">
        <v>0</v>
      </c>
      <c r="K95" s="383" t="n">
        <v>0</v>
      </c>
      <c r="L95" s="382" t="n">
        <v>0</v>
      </c>
      <c r="M95" s="383" t="n">
        <v>0</v>
      </c>
      <c r="N95" s="383" t="n">
        <v>0</v>
      </c>
      <c r="O95" s="382" t="n">
        <v>0</v>
      </c>
      <c r="P95" s="383" t="n">
        <v>0</v>
      </c>
      <c r="Q95" s="383" t="n">
        <v>0</v>
      </c>
      <c r="R95" s="382" t="n">
        <v>0</v>
      </c>
      <c r="S95" s="383" t="n">
        <v>0</v>
      </c>
      <c r="T95" s="383" t="n">
        <v>0</v>
      </c>
      <c r="U95" s="382" t="n">
        <v>0</v>
      </c>
      <c r="V95" s="382" t="n">
        <v>0</v>
      </c>
      <c r="W95" s="382" t="n">
        <v>0</v>
      </c>
      <c r="X95" s="382" t="n">
        <v>0</v>
      </c>
      <c r="Y95" s="382" t="n">
        <v>0</v>
      </c>
      <c r="Z95" s="382" t="n">
        <v>0</v>
      </c>
      <c r="AA95" s="382" t="n">
        <v>0</v>
      </c>
      <c r="AB95" s="382" t="n">
        <v>0</v>
      </c>
      <c r="AC95" s="382" t="n">
        <v>0</v>
      </c>
      <c r="AD95" s="382" t="n">
        <v>0</v>
      </c>
      <c r="AE95" s="382" t="n">
        <v>0</v>
      </c>
      <c r="AF95" s="382" t="n">
        <v>0</v>
      </c>
      <c r="AG95" s="382" t="n">
        <v>0</v>
      </c>
      <c r="AH95" s="382" t="n">
        <v>0</v>
      </c>
      <c r="AI95" s="382" t="n">
        <v>0</v>
      </c>
      <c r="AJ95" s="382" t="n">
        <v>0</v>
      </c>
      <c r="AK95" s="382" t="n">
        <v>0</v>
      </c>
      <c r="AL95" s="382" t="n">
        <v>0</v>
      </c>
      <c r="AM95" s="388" t="n">
        <v>1e-05</v>
      </c>
      <c r="AN95" s="388" t="n">
        <v>1e-05</v>
      </c>
      <c r="AO95" s="388" t="n">
        <v>1e-05</v>
      </c>
      <c r="AP95" s="382" t="n">
        <v>0.00016</v>
      </c>
      <c r="AQ95" s="382" t="n">
        <v>0.00016</v>
      </c>
      <c r="AR95" s="382" t="n">
        <v>0.00015</v>
      </c>
      <c r="AS95" s="382" t="n">
        <v>350.31301423062</v>
      </c>
      <c r="AT95" s="382" t="n">
        <v>268.22085574</v>
      </c>
      <c r="AU95" s="382" t="n">
        <v>329.45186597833</v>
      </c>
      <c r="AV95" s="382" t="n">
        <v>356.61660927204</v>
      </c>
      <c r="AW95" s="382" t="n">
        <v>272.85888345</v>
      </c>
      <c r="AX95" s="382" t="n">
        <v>335.26740660452</v>
      </c>
      <c r="AY95" s="382" t="n">
        <v>362.17692383705</v>
      </c>
      <c r="AZ95" s="382" t="n">
        <v>276.39704704445</v>
      </c>
      <c r="BA95" s="382" t="n">
        <v>340.99837919584</v>
      </c>
      <c r="BB95" s="382" t="n">
        <v>8575.7125202266</v>
      </c>
      <c r="BC95" s="382" t="n">
        <v>6542.62077449</v>
      </c>
      <c r="BD95" s="382" t="n">
        <v>8075.4608452829</v>
      </c>
      <c r="BE95" s="382" t="n">
        <v>8906.6619286239</v>
      </c>
      <c r="BF95" s="382" t="n">
        <v>6800.99298723</v>
      </c>
      <c r="BG95" s="382" t="n">
        <v>8391.253052284599</v>
      </c>
      <c r="BH95" s="382" t="n">
        <v>9121.8362024412</v>
      </c>
      <c r="BI95" s="382" t="n">
        <v>6952.3377569002</v>
      </c>
      <c r="BJ95" s="382" t="n">
        <v>8596.2729961109</v>
      </c>
    </row>
    <row r="96" ht="84" customHeight="1">
      <c r="A96" s="381" t="inlineStr">
        <is>
          <t>EF-SV-1-1</t>
        </is>
      </c>
      <c r="B96" s="381" t="inlineStr">
        <is>
          <t>ROSP Médecins généralistes</t>
        </is>
      </c>
      <c r="C96" s="382" t="n">
        <v>288.96368898</v>
      </c>
      <c r="D96" s="383" t="n">
        <v>294.18781871</v>
      </c>
      <c r="E96" s="383" t="n">
        <v>297.69719579</v>
      </c>
      <c r="F96" s="382" t="n">
        <v>7042.83332456</v>
      </c>
      <c r="G96" s="383" t="n">
        <v>7316.38337742</v>
      </c>
      <c r="H96" s="383" t="n">
        <v>7477.87280582</v>
      </c>
      <c r="I96" s="382" t="n">
        <v>0</v>
      </c>
      <c r="J96" s="383" t="n">
        <v>0</v>
      </c>
      <c r="K96" s="383" t="n">
        <v>0</v>
      </c>
      <c r="L96" s="382" t="n">
        <v>0</v>
      </c>
      <c r="M96" s="383" t="n">
        <v>0</v>
      </c>
      <c r="N96" s="383" t="n">
        <v>0</v>
      </c>
      <c r="O96" s="382" t="n">
        <v>0</v>
      </c>
      <c r="P96" s="383" t="n">
        <v>0</v>
      </c>
      <c r="Q96" s="383" t="n">
        <v>0</v>
      </c>
      <c r="R96" s="382" t="n">
        <v>0</v>
      </c>
      <c r="S96" s="383" t="n">
        <v>0</v>
      </c>
      <c r="T96" s="383" t="n">
        <v>0</v>
      </c>
      <c r="U96" s="382" t="n">
        <v>0</v>
      </c>
      <c r="V96" s="382" t="n">
        <v>0</v>
      </c>
      <c r="W96" s="382" t="n">
        <v>0</v>
      </c>
      <c r="X96" s="382" t="n">
        <v>0</v>
      </c>
      <c r="Y96" s="382" t="n">
        <v>0</v>
      </c>
      <c r="Z96" s="382" t="n">
        <v>0</v>
      </c>
      <c r="AA96" s="382" t="n">
        <v>0</v>
      </c>
      <c r="AB96" s="382" t="n">
        <v>0</v>
      </c>
      <c r="AC96" s="382" t="n">
        <v>0</v>
      </c>
      <c r="AD96" s="382" t="n">
        <v>0</v>
      </c>
      <c r="AE96" s="382" t="n">
        <v>0</v>
      </c>
      <c r="AF96" s="382" t="n">
        <v>0</v>
      </c>
      <c r="AG96" s="382" t="n">
        <v>0</v>
      </c>
      <c r="AH96" s="382" t="n">
        <v>0</v>
      </c>
      <c r="AI96" s="382" t="n">
        <v>0</v>
      </c>
      <c r="AJ96" s="382" t="n">
        <v>0</v>
      </c>
      <c r="AK96" s="382" t="n">
        <v>0</v>
      </c>
      <c r="AL96" s="382" t="n">
        <v>0</v>
      </c>
      <c r="AM96" s="388" t="n">
        <v>1e-05</v>
      </c>
      <c r="AN96" s="388" t="n">
        <v>1e-05</v>
      </c>
      <c r="AO96" s="388" t="n">
        <v>1e-05</v>
      </c>
      <c r="AP96" s="382" t="n">
        <v>0.00016</v>
      </c>
      <c r="AQ96" s="382" t="n">
        <v>0.00016</v>
      </c>
      <c r="AR96" s="382" t="n">
        <v>0.00015</v>
      </c>
      <c r="AS96" s="382" t="n">
        <v>350.31301423062</v>
      </c>
      <c r="AT96" s="382" t="n">
        <v>268.22085574</v>
      </c>
      <c r="AU96" s="382" t="n">
        <v>329.45186597833</v>
      </c>
      <c r="AV96" s="382" t="n">
        <v>356.61660927204</v>
      </c>
      <c r="AW96" s="382" t="n">
        <v>272.85888345</v>
      </c>
      <c r="AX96" s="382" t="n">
        <v>335.26740660452</v>
      </c>
      <c r="AY96" s="382" t="n">
        <v>362.17692383705</v>
      </c>
      <c r="AZ96" s="382" t="n">
        <v>276.39704704445</v>
      </c>
      <c r="BA96" s="382" t="n">
        <v>340.99837919584</v>
      </c>
      <c r="BB96" s="382" t="n">
        <v>8575.7125202266</v>
      </c>
      <c r="BC96" s="382" t="n">
        <v>6542.62077449</v>
      </c>
      <c r="BD96" s="382" t="n">
        <v>8075.4608452829</v>
      </c>
      <c r="BE96" s="382" t="n">
        <v>8906.6619286239</v>
      </c>
      <c r="BF96" s="382" t="n">
        <v>6800.99298723</v>
      </c>
      <c r="BG96" s="382" t="n">
        <v>8391.253052284599</v>
      </c>
      <c r="BH96" s="382" t="n">
        <v>9121.8362024412</v>
      </c>
      <c r="BI96" s="382" t="n">
        <v>6952.3377569002</v>
      </c>
      <c r="BJ96" s="382" t="n">
        <v>8596.2729961109</v>
      </c>
    </row>
    <row r="97" ht="24" customHeight="1">
      <c r="A97" s="381" t="inlineStr">
        <is>
          <t>EF-SV-1-1-1</t>
        </is>
      </c>
      <c r="B97" s="381" t="inlineStr">
        <is>
          <t>PTMG</t>
        </is>
      </c>
      <c r="C97" s="382" t="n">
        <v>0.35842584</v>
      </c>
      <c r="D97" s="383" t="n">
        <v>0.15147957</v>
      </c>
      <c r="E97" s="383" t="n">
        <v>0.02828586</v>
      </c>
      <c r="F97" s="382" t="n">
        <v>2.38978495</v>
      </c>
      <c r="G97" s="383" t="n">
        <v>2.07715499</v>
      </c>
      <c r="H97" s="383" t="n">
        <v>0.96591165</v>
      </c>
      <c r="I97" s="382" t="n">
        <v>0</v>
      </c>
      <c r="J97" s="383" t="n">
        <v>0</v>
      </c>
      <c r="K97" s="383" t="n">
        <v>0</v>
      </c>
      <c r="L97" s="382" t="n">
        <v>0</v>
      </c>
      <c r="M97" s="383" t="n">
        <v>0</v>
      </c>
      <c r="N97" s="383" t="n">
        <v>0</v>
      </c>
      <c r="O97" s="382" t="n">
        <v>0</v>
      </c>
      <c r="P97" s="383" t="n">
        <v>0</v>
      </c>
      <c r="Q97" s="383" t="n">
        <v>0</v>
      </c>
      <c r="R97" s="382" t="n">
        <v>0</v>
      </c>
      <c r="S97" s="383" t="n">
        <v>0</v>
      </c>
      <c r="T97" s="383" t="n">
        <v>0</v>
      </c>
      <c r="U97" s="382" t="n">
        <v>0</v>
      </c>
      <c r="V97" s="382" t="n">
        <v>0</v>
      </c>
      <c r="W97" s="382" t="n">
        <v>0</v>
      </c>
      <c r="X97" s="382" t="n">
        <v>0</v>
      </c>
      <c r="Y97" s="382" t="n">
        <v>0</v>
      </c>
      <c r="Z97" s="382" t="n">
        <v>0</v>
      </c>
      <c r="AA97" s="382" t="n">
        <v>0</v>
      </c>
      <c r="AB97" s="382" t="n">
        <v>0</v>
      </c>
      <c r="AC97" s="382" t="n">
        <v>0</v>
      </c>
      <c r="AD97" s="382" t="n">
        <v>0</v>
      </c>
      <c r="AE97" s="382" t="n">
        <v>0</v>
      </c>
      <c r="AF97" s="382" t="n">
        <v>0</v>
      </c>
      <c r="AG97" s="382" t="n">
        <v>0</v>
      </c>
      <c r="AH97" s="382" t="n">
        <v>0</v>
      </c>
      <c r="AI97" s="382" t="n">
        <v>0</v>
      </c>
      <c r="AJ97" s="382" t="n">
        <v>0</v>
      </c>
      <c r="AK97" s="382" t="n">
        <v>0</v>
      </c>
      <c r="AL97" s="382" t="n">
        <v>0</v>
      </c>
      <c r="AM97" s="388" t="n">
        <v>1e-05</v>
      </c>
      <c r="AN97" s="388" t="n">
        <v>1e-05</v>
      </c>
      <c r="AO97" s="388" t="n">
        <v>1e-05</v>
      </c>
      <c r="AP97" s="382" t="n">
        <v>0.00016</v>
      </c>
      <c r="AQ97" s="382" t="n">
        <v>0.00016</v>
      </c>
      <c r="AR97" s="382" t="n">
        <v>0.00015</v>
      </c>
      <c r="AS97" s="382" t="n">
        <v>0.35842584</v>
      </c>
      <c r="AT97" s="382" t="n">
        <v>0.35842584</v>
      </c>
      <c r="AU97" s="382" t="n">
        <v>0.35842584</v>
      </c>
      <c r="AV97" s="382" t="n">
        <v>0.15147957</v>
      </c>
      <c r="AW97" s="382" t="n">
        <v>0.15147957</v>
      </c>
      <c r="AX97" s="382" t="n">
        <v>0.15147957</v>
      </c>
      <c r="AY97" s="382" t="n">
        <v>0.02828586</v>
      </c>
      <c r="AZ97" s="382" t="n">
        <v>0.02828586</v>
      </c>
      <c r="BA97" s="382" t="n">
        <v>0.02828586</v>
      </c>
      <c r="BB97" s="382" t="n">
        <v>2.38978495</v>
      </c>
      <c r="BC97" s="382" t="n">
        <v>2.38978495</v>
      </c>
      <c r="BD97" s="382" t="n">
        <v>2.38978495</v>
      </c>
      <c r="BE97" s="382" t="n">
        <v>2.07715499</v>
      </c>
      <c r="BF97" s="382" t="n">
        <v>2.07715499</v>
      </c>
      <c r="BG97" s="382" t="n">
        <v>2.07715499</v>
      </c>
      <c r="BH97" s="382" t="n">
        <v>0.96591165</v>
      </c>
      <c r="BI97" s="382" t="n">
        <v>0.96591165</v>
      </c>
      <c r="BJ97" s="382" t="n">
        <v>0.96591165</v>
      </c>
    </row>
    <row r="98" ht="60" customHeight="1">
      <c r="A98" s="381" t="inlineStr">
        <is>
          <t>EF-SV-1-2</t>
        </is>
      </c>
      <c r="B98" s="381" t="inlineStr">
        <is>
          <t>Médecins spécialistes</t>
        </is>
      </c>
      <c r="C98" s="382" t="n">
        <v>416.69671281</v>
      </c>
      <c r="D98" s="383" t="n">
        <v>455.15918946</v>
      </c>
      <c r="E98" s="383" t="n">
        <v>479.29377032</v>
      </c>
      <c r="F98" s="382" t="n">
        <v>11463.64691052</v>
      </c>
      <c r="G98" s="383" t="n">
        <v>12450.8598636</v>
      </c>
      <c r="H98" s="383" t="n">
        <v>13143.87027402</v>
      </c>
      <c r="I98" s="382" t="n">
        <v>0</v>
      </c>
      <c r="J98" s="383" t="n">
        <v>0</v>
      </c>
      <c r="K98" s="383" t="n">
        <v>0</v>
      </c>
      <c r="L98" s="382" t="n">
        <v>0</v>
      </c>
      <c r="M98" s="383" t="n">
        <v>0</v>
      </c>
      <c r="N98" s="383" t="n">
        <v>0</v>
      </c>
      <c r="O98" s="382" t="n">
        <v>0</v>
      </c>
      <c r="P98" s="383" t="n">
        <v>0</v>
      </c>
      <c r="Q98" s="383" t="n">
        <v>0</v>
      </c>
      <c r="R98" s="382" t="n">
        <v>0</v>
      </c>
      <c r="S98" s="383" t="n">
        <v>0</v>
      </c>
      <c r="T98" s="383" t="n">
        <v>0</v>
      </c>
      <c r="U98" s="382" t="n">
        <v>0</v>
      </c>
      <c r="V98" s="382" t="n">
        <v>0</v>
      </c>
      <c r="W98" s="382" t="n">
        <v>0</v>
      </c>
      <c r="X98" s="382" t="n">
        <v>0</v>
      </c>
      <c r="Y98" s="382" t="n">
        <v>0</v>
      </c>
      <c r="Z98" s="382" t="n">
        <v>0</v>
      </c>
      <c r="AA98" s="382" t="n">
        <v>0</v>
      </c>
      <c r="AB98" s="382" t="n">
        <v>0</v>
      </c>
      <c r="AC98" s="382" t="n">
        <v>0</v>
      </c>
      <c r="AD98" s="382" t="n">
        <v>0</v>
      </c>
      <c r="AE98" s="382" t="n">
        <v>0</v>
      </c>
      <c r="AF98" s="382" t="n">
        <v>0</v>
      </c>
      <c r="AG98" s="382" t="n">
        <v>0</v>
      </c>
      <c r="AH98" s="382" t="n">
        <v>0</v>
      </c>
      <c r="AI98" s="382" t="n">
        <v>0</v>
      </c>
      <c r="AJ98" s="382" t="n">
        <v>0</v>
      </c>
      <c r="AK98" s="382" t="n">
        <v>0</v>
      </c>
      <c r="AL98" s="382" t="n">
        <v>0</v>
      </c>
      <c r="AM98" s="382" t="n">
        <v>0</v>
      </c>
      <c r="AN98" s="382" t="n">
        <v>0</v>
      </c>
      <c r="AO98" s="382" t="n">
        <v>0</v>
      </c>
      <c r="AP98" s="382" t="n">
        <v>0</v>
      </c>
      <c r="AQ98" s="382" t="n">
        <v>0</v>
      </c>
      <c r="AR98" s="382" t="n">
        <v>0</v>
      </c>
      <c r="AS98" s="382" t="n">
        <v>480.59055006235</v>
      </c>
      <c r="AT98" s="382" t="n">
        <v>429.22270642</v>
      </c>
      <c r="AU98" s="382" t="n">
        <v>494.1127647755</v>
      </c>
      <c r="AV98" s="382" t="n">
        <v>526.85251504639</v>
      </c>
      <c r="AW98" s="382" t="n">
        <v>470.01963533</v>
      </c>
      <c r="AX98" s="382" t="n">
        <v>543.1394463515001</v>
      </c>
      <c r="AY98" s="382" t="n">
        <v>551.19809314682</v>
      </c>
      <c r="AZ98" s="382" t="n">
        <v>497.88538388196</v>
      </c>
      <c r="BA98" s="382" t="n">
        <v>571.82749757728</v>
      </c>
      <c r="BB98" s="382" t="n">
        <v>13236.50804667</v>
      </c>
      <c r="BC98" s="382" t="n">
        <v>11362.61354055</v>
      </c>
      <c r="BD98" s="382" t="n">
        <v>13135.431660968</v>
      </c>
      <c r="BE98" s="382" t="n">
        <v>14422.365036901</v>
      </c>
      <c r="BF98" s="382" t="n">
        <v>12338.97164457</v>
      </c>
      <c r="BG98" s="382" t="n">
        <v>14310.449083024</v>
      </c>
      <c r="BH98" s="382" t="n">
        <v>15148.191657933</v>
      </c>
      <c r="BI98" s="382" t="n">
        <v>13024.363934966</v>
      </c>
      <c r="BJ98" s="382" t="n">
        <v>15028.62152786</v>
      </c>
    </row>
    <row r="99" ht="84" customHeight="1">
      <c r="A99" s="381" t="inlineStr">
        <is>
          <t>EF-SV-1-2</t>
        </is>
      </c>
      <c r="B99" s="381" t="inlineStr">
        <is>
          <t>ROSP Médecins spécialistes</t>
        </is>
      </c>
      <c r="C99" s="382" t="n">
        <v>416.69671281</v>
      </c>
      <c r="D99" s="383" t="n">
        <v>455.15918946</v>
      </c>
      <c r="E99" s="383" t="n">
        <v>479.29377032</v>
      </c>
      <c r="F99" s="382" t="n">
        <v>11463.64691052</v>
      </c>
      <c r="G99" s="383" t="n">
        <v>12450.8598636</v>
      </c>
      <c r="H99" s="383" t="n">
        <v>13143.87027402</v>
      </c>
      <c r="I99" s="382" t="n">
        <v>0</v>
      </c>
      <c r="J99" s="383" t="n">
        <v>0</v>
      </c>
      <c r="K99" s="383" t="n">
        <v>0</v>
      </c>
      <c r="L99" s="382" t="n">
        <v>0</v>
      </c>
      <c r="M99" s="383" t="n">
        <v>0</v>
      </c>
      <c r="N99" s="383" t="n">
        <v>0</v>
      </c>
      <c r="O99" s="382" t="n">
        <v>0</v>
      </c>
      <c r="P99" s="383" t="n">
        <v>0</v>
      </c>
      <c r="Q99" s="383" t="n">
        <v>0</v>
      </c>
      <c r="R99" s="382" t="n">
        <v>0</v>
      </c>
      <c r="S99" s="383" t="n">
        <v>0</v>
      </c>
      <c r="T99" s="383" t="n">
        <v>0</v>
      </c>
      <c r="U99" s="382" t="n">
        <v>0</v>
      </c>
      <c r="V99" s="382" t="n">
        <v>0</v>
      </c>
      <c r="W99" s="382" t="n">
        <v>0</v>
      </c>
      <c r="X99" s="382" t="n">
        <v>0</v>
      </c>
      <c r="Y99" s="382" t="n">
        <v>0</v>
      </c>
      <c r="Z99" s="382" t="n">
        <v>0</v>
      </c>
      <c r="AA99" s="382" t="n">
        <v>0</v>
      </c>
      <c r="AB99" s="382" t="n">
        <v>0</v>
      </c>
      <c r="AC99" s="382" t="n">
        <v>0</v>
      </c>
      <c r="AD99" s="382" t="n">
        <v>0</v>
      </c>
      <c r="AE99" s="382" t="n">
        <v>0</v>
      </c>
      <c r="AF99" s="382" t="n">
        <v>0</v>
      </c>
      <c r="AG99" s="382" t="n">
        <v>0</v>
      </c>
      <c r="AH99" s="382" t="n">
        <v>0</v>
      </c>
      <c r="AI99" s="382" t="n">
        <v>0</v>
      </c>
      <c r="AJ99" s="382" t="n">
        <v>0</v>
      </c>
      <c r="AK99" s="382" t="n">
        <v>0</v>
      </c>
      <c r="AL99" s="382" t="n">
        <v>0</v>
      </c>
      <c r="AM99" s="382" t="n">
        <v>0</v>
      </c>
      <c r="AN99" s="382" t="n">
        <v>0</v>
      </c>
      <c r="AO99" s="382" t="n">
        <v>0</v>
      </c>
      <c r="AP99" s="382" t="n">
        <v>0</v>
      </c>
      <c r="AQ99" s="382" t="n">
        <v>0</v>
      </c>
      <c r="AR99" s="382" t="n">
        <v>0</v>
      </c>
      <c r="AS99" s="382" t="n">
        <v>480.59055006235</v>
      </c>
      <c r="AT99" s="382" t="n">
        <v>429.22270642</v>
      </c>
      <c r="AU99" s="382" t="n">
        <v>494.1127647755</v>
      </c>
      <c r="AV99" s="382" t="n">
        <v>526.85251504639</v>
      </c>
      <c r="AW99" s="382" t="n">
        <v>470.01963533</v>
      </c>
      <c r="AX99" s="382" t="n">
        <v>543.1394463515001</v>
      </c>
      <c r="AY99" s="382" t="n">
        <v>551.19809314682</v>
      </c>
      <c r="AZ99" s="382" t="n">
        <v>497.88538388196</v>
      </c>
      <c r="BA99" s="382" t="n">
        <v>571.82749757728</v>
      </c>
      <c r="BB99" s="382" t="n">
        <v>13236.50804667</v>
      </c>
      <c r="BC99" s="382" t="n">
        <v>11362.61354055</v>
      </c>
      <c r="BD99" s="382" t="n">
        <v>13135.431660968</v>
      </c>
      <c r="BE99" s="382" t="n">
        <v>14422.365036901</v>
      </c>
      <c r="BF99" s="382" t="n">
        <v>12338.97164457</v>
      </c>
      <c r="BG99" s="382" t="n">
        <v>14310.449083024</v>
      </c>
      <c r="BH99" s="382" t="n">
        <v>15148.191657933</v>
      </c>
      <c r="BI99" s="382" t="n">
        <v>13024.363934966</v>
      </c>
      <c r="BJ99" s="382" t="n">
        <v>15028.62152786</v>
      </c>
    </row>
    <row r="100" ht="48" customHeight="1">
      <c r="A100" s="381" t="inlineStr">
        <is>
          <t>EF-SV-1-3</t>
        </is>
      </c>
      <c r="B100" s="381" t="inlineStr">
        <is>
          <t>Sages-femmes</t>
        </is>
      </c>
      <c r="C100" s="382" t="n">
        <v>12.01009774</v>
      </c>
      <c r="D100" s="383" t="n">
        <v>13.66824525</v>
      </c>
      <c r="E100" s="383" t="n">
        <v>14.57796191</v>
      </c>
      <c r="F100" s="382" t="n">
        <v>362.6906223</v>
      </c>
      <c r="G100" s="383" t="n">
        <v>412.03192319</v>
      </c>
      <c r="H100" s="383" t="n">
        <v>437.2394626</v>
      </c>
      <c r="I100" s="382" t="n">
        <v>0</v>
      </c>
      <c r="J100" s="383" t="n">
        <v>0</v>
      </c>
      <c r="K100" s="383" t="n">
        <v>0</v>
      </c>
      <c r="L100" s="382" t="n">
        <v>0</v>
      </c>
      <c r="M100" s="383" t="n">
        <v>0</v>
      </c>
      <c r="N100" s="383" t="n">
        <v>0</v>
      </c>
      <c r="O100" s="382" t="n">
        <v>0</v>
      </c>
      <c r="P100" s="383" t="n">
        <v>0</v>
      </c>
      <c r="Q100" s="383" t="n">
        <v>0</v>
      </c>
      <c r="R100" s="382" t="n">
        <v>0</v>
      </c>
      <c r="S100" s="383" t="n">
        <v>0</v>
      </c>
      <c r="T100" s="383" t="n">
        <v>0</v>
      </c>
      <c r="U100" s="382" t="n">
        <v>0</v>
      </c>
      <c r="V100" s="382" t="n">
        <v>0</v>
      </c>
      <c r="W100" s="382" t="n">
        <v>0</v>
      </c>
      <c r="X100" s="382" t="n">
        <v>0</v>
      </c>
      <c r="Y100" s="382" t="n">
        <v>0</v>
      </c>
      <c r="Z100" s="382" t="n">
        <v>0</v>
      </c>
      <c r="AA100" s="382" t="n">
        <v>0</v>
      </c>
      <c r="AB100" s="382" t="n">
        <v>0</v>
      </c>
      <c r="AC100" s="382" t="n">
        <v>0</v>
      </c>
      <c r="AD100" s="382" t="n">
        <v>0</v>
      </c>
      <c r="AE100" s="382" t="n">
        <v>0</v>
      </c>
      <c r="AF100" s="382" t="n">
        <v>0</v>
      </c>
      <c r="AG100" s="382" t="n">
        <v>0</v>
      </c>
      <c r="AH100" s="382" t="n">
        <v>0</v>
      </c>
      <c r="AI100" s="382" t="n">
        <v>0</v>
      </c>
      <c r="AJ100" s="382" t="n">
        <v>0</v>
      </c>
      <c r="AK100" s="382" t="n">
        <v>0</v>
      </c>
      <c r="AL100" s="382" t="n">
        <v>0</v>
      </c>
      <c r="AM100" s="382" t="n">
        <v>0</v>
      </c>
      <c r="AN100" s="382" t="n">
        <v>0</v>
      </c>
      <c r="AO100" s="382" t="n">
        <v>0</v>
      </c>
      <c r="AP100" s="382" t="n">
        <v>0</v>
      </c>
      <c r="AQ100" s="382" t="n">
        <v>0</v>
      </c>
      <c r="AR100" s="382" t="n">
        <v>0</v>
      </c>
      <c r="AS100" s="382" t="n">
        <v>13.080625511786</v>
      </c>
      <c r="AT100" s="382" t="n">
        <v>12.10587692</v>
      </c>
      <c r="AU100" s="382" t="n">
        <v>13.198598615714</v>
      </c>
      <c r="AV100" s="382" t="n">
        <v>15.089139042698</v>
      </c>
      <c r="AW100" s="382" t="n">
        <v>13.82275799</v>
      </c>
      <c r="AX100" s="382" t="n">
        <v>15.276192236786</v>
      </c>
      <c r="AY100" s="382" t="n">
        <v>16.277146271627</v>
      </c>
      <c r="AZ100" s="382" t="n">
        <v>14.666536755726</v>
      </c>
      <c r="BA100" s="382" t="n">
        <v>16.399165752752</v>
      </c>
      <c r="BB100" s="382" t="n">
        <v>394.24360657611</v>
      </c>
      <c r="BC100" s="382" t="n">
        <v>362.68109758</v>
      </c>
      <c r="BD100" s="382" t="n">
        <v>394.2326690204</v>
      </c>
      <c r="BE100" s="382" t="n">
        <v>454.80755978742</v>
      </c>
      <c r="BF100" s="382" t="n">
        <v>412.02783905</v>
      </c>
      <c r="BG100" s="382" t="n">
        <v>454.80309241314</v>
      </c>
      <c r="BH100" s="382" t="n">
        <v>488.10288597465</v>
      </c>
      <c r="BI100" s="382" t="n">
        <v>437.24081572896</v>
      </c>
      <c r="BJ100" s="382" t="n">
        <v>488.10481297222</v>
      </c>
    </row>
    <row r="101" ht="24" customHeight="1">
      <c r="A101" s="381" t="inlineStr">
        <is>
          <t>EF-SV-1-4</t>
        </is>
      </c>
      <c r="B101" s="381" t="inlineStr">
        <is>
          <t>Dentistes</t>
        </is>
      </c>
      <c r="C101" s="382" t="n">
        <v>120.02170559</v>
      </c>
      <c r="D101" s="383" t="n">
        <v>143.23231528</v>
      </c>
      <c r="E101" s="383" t="n">
        <v>145.55619409</v>
      </c>
      <c r="F101" s="382" t="n">
        <v>3101.94114756</v>
      </c>
      <c r="G101" s="383" t="n">
        <v>3722.8798188</v>
      </c>
      <c r="H101" s="383" t="n">
        <v>3807.69275901</v>
      </c>
      <c r="I101" s="382" t="n">
        <v>0</v>
      </c>
      <c r="J101" s="383" t="n">
        <v>0</v>
      </c>
      <c r="K101" s="383" t="n">
        <v>0</v>
      </c>
      <c r="L101" s="382" t="n">
        <v>0</v>
      </c>
      <c r="M101" s="383" t="n">
        <v>0</v>
      </c>
      <c r="N101" s="383" t="n">
        <v>0</v>
      </c>
      <c r="O101" s="382" t="n">
        <v>0</v>
      </c>
      <c r="P101" s="383" t="n">
        <v>0</v>
      </c>
      <c r="Q101" s="383" t="n">
        <v>0</v>
      </c>
      <c r="R101" s="382" t="n">
        <v>0</v>
      </c>
      <c r="S101" s="383" t="n">
        <v>0</v>
      </c>
      <c r="T101" s="383" t="n">
        <v>0</v>
      </c>
      <c r="U101" s="382" t="n">
        <v>0</v>
      </c>
      <c r="V101" s="382" t="n">
        <v>0</v>
      </c>
      <c r="W101" s="382" t="n">
        <v>0</v>
      </c>
      <c r="X101" s="382" t="n">
        <v>0</v>
      </c>
      <c r="Y101" s="382" t="n">
        <v>0</v>
      </c>
      <c r="Z101" s="382" t="n">
        <v>0</v>
      </c>
      <c r="AA101" s="382" t="n">
        <v>0</v>
      </c>
      <c r="AB101" s="382" t="n">
        <v>0</v>
      </c>
      <c r="AC101" s="382" t="n">
        <v>0</v>
      </c>
      <c r="AD101" s="382" t="n">
        <v>0</v>
      </c>
      <c r="AE101" s="382" t="n">
        <v>0</v>
      </c>
      <c r="AF101" s="382" t="n">
        <v>0</v>
      </c>
      <c r="AG101" s="382" t="n">
        <v>0</v>
      </c>
      <c r="AH101" s="382" t="n">
        <v>0</v>
      </c>
      <c r="AI101" s="382" t="n">
        <v>0</v>
      </c>
      <c r="AJ101" s="382" t="n">
        <v>0</v>
      </c>
      <c r="AK101" s="382" t="n">
        <v>0</v>
      </c>
      <c r="AL101" s="382" t="n">
        <v>0</v>
      </c>
      <c r="AM101" s="382" t="n">
        <v>0</v>
      </c>
      <c r="AN101" s="382" t="n">
        <v>0</v>
      </c>
      <c r="AO101" s="382" t="n">
        <v>0</v>
      </c>
      <c r="AP101" s="382" t="n">
        <v>0</v>
      </c>
      <c r="AQ101" s="382" t="n">
        <v>0</v>
      </c>
      <c r="AR101" s="382" t="n">
        <v>0</v>
      </c>
      <c r="AS101" s="382" t="n">
        <v>160.54199681258</v>
      </c>
      <c r="AT101" s="382" t="n">
        <v>122.76094349</v>
      </c>
      <c r="AU101" s="382" t="n">
        <v>164.10467112932</v>
      </c>
      <c r="AV101" s="382" t="n">
        <v>191.98781562802</v>
      </c>
      <c r="AW101" s="382" t="n">
        <v>147.17808323</v>
      </c>
      <c r="AX101" s="382" t="n">
        <v>197.20538753246</v>
      </c>
      <c r="AY101" s="382" t="n">
        <v>194.83128731152</v>
      </c>
      <c r="AZ101" s="382" t="n">
        <v>150.93467975378</v>
      </c>
      <c r="BA101" s="382" t="n">
        <v>202.00100306763</v>
      </c>
      <c r="BB101" s="382" t="n">
        <v>4125.2071047631</v>
      </c>
      <c r="BC101" s="382" t="n">
        <v>3101.85817961</v>
      </c>
      <c r="BD101" s="382" t="n">
        <v>4125.0935827745</v>
      </c>
      <c r="BE101" s="382" t="n">
        <v>4959.5179608022</v>
      </c>
      <c r="BF101" s="382" t="n">
        <v>3722.84584374</v>
      </c>
      <c r="BG101" s="382" t="n">
        <v>4959.4709627251</v>
      </c>
      <c r="BH101" s="382" t="n">
        <v>5060.7710082368</v>
      </c>
      <c r="BI101" s="382" t="n">
        <v>3807.6550705839</v>
      </c>
      <c r="BJ101" s="382" t="n">
        <v>5060.717536024</v>
      </c>
    </row>
    <row r="102" ht="60" customHeight="1">
      <c r="A102" s="381" t="inlineStr">
        <is>
          <t>EF-SV-2</t>
        </is>
      </c>
      <c r="B102" s="381" t="inlineStr">
        <is>
          <t>Honoraires paramédicaux</t>
        </is>
      </c>
      <c r="C102" s="382" t="n">
        <v>396.88705322</v>
      </c>
      <c r="D102" s="383" t="n">
        <v>439.76045774</v>
      </c>
      <c r="E102" s="383" t="n">
        <v>441.50359672</v>
      </c>
      <c r="F102" s="382" t="n">
        <v>12781.96607746</v>
      </c>
      <c r="G102" s="383" t="n">
        <v>14282.58211797</v>
      </c>
      <c r="H102" s="383" t="n">
        <v>14456.57634877</v>
      </c>
      <c r="I102" s="382" t="n">
        <v>0</v>
      </c>
      <c r="J102" s="383" t="n">
        <v>0</v>
      </c>
      <c r="K102" s="383" t="n">
        <v>0</v>
      </c>
      <c r="L102" s="382" t="n">
        <v>0</v>
      </c>
      <c r="M102" s="383" t="n">
        <v>0</v>
      </c>
      <c r="N102" s="383" t="n">
        <v>0</v>
      </c>
      <c r="O102" s="382" t="n">
        <v>0</v>
      </c>
      <c r="P102" s="383" t="n">
        <v>0</v>
      </c>
      <c r="Q102" s="383" t="n">
        <v>0</v>
      </c>
      <c r="R102" s="382" t="n">
        <v>0</v>
      </c>
      <c r="S102" s="383" t="n">
        <v>0</v>
      </c>
      <c r="T102" s="383" t="n">
        <v>0</v>
      </c>
      <c r="U102" s="382" t="n">
        <v>0</v>
      </c>
      <c r="V102" s="382" t="n">
        <v>0</v>
      </c>
      <c r="W102" s="382" t="n">
        <v>0</v>
      </c>
      <c r="X102" s="382" t="n">
        <v>0</v>
      </c>
      <c r="Y102" s="382" t="n">
        <v>0</v>
      </c>
      <c r="Z102" s="382" t="n">
        <v>0</v>
      </c>
      <c r="AA102" s="382" t="n">
        <v>0</v>
      </c>
      <c r="AB102" s="382" t="n">
        <v>0</v>
      </c>
      <c r="AC102" s="382" t="n">
        <v>0</v>
      </c>
      <c r="AD102" s="382" t="n">
        <v>0</v>
      </c>
      <c r="AE102" s="382" t="n">
        <v>0</v>
      </c>
      <c r="AF102" s="382" t="n">
        <v>0</v>
      </c>
      <c r="AG102" s="382" t="n">
        <v>0</v>
      </c>
      <c r="AH102" s="382" t="n">
        <v>0</v>
      </c>
      <c r="AI102" s="382" t="n">
        <v>0</v>
      </c>
      <c r="AJ102" s="382" t="n">
        <v>0</v>
      </c>
      <c r="AK102" s="382" t="n">
        <v>0</v>
      </c>
      <c r="AL102" s="382" t="n">
        <v>0</v>
      </c>
      <c r="AM102" s="382" t="n">
        <v>0</v>
      </c>
      <c r="AN102" s="382" t="n">
        <v>0</v>
      </c>
      <c r="AO102" s="382" t="n">
        <v>0</v>
      </c>
      <c r="AP102" s="382" t="n">
        <v>0</v>
      </c>
      <c r="AQ102" s="382" t="n">
        <v>0</v>
      </c>
      <c r="AR102" s="382" t="n">
        <v>0</v>
      </c>
      <c r="AS102" s="382" t="n">
        <v>462.77140896639</v>
      </c>
      <c r="AT102" s="382" t="n">
        <v>397.57386393</v>
      </c>
      <c r="AU102" s="382" t="n">
        <v>463.47691511612</v>
      </c>
      <c r="AV102" s="382" t="n">
        <v>517.5061982075</v>
      </c>
      <c r="AW102" s="382" t="n">
        <v>440.49618437</v>
      </c>
      <c r="AX102" s="382" t="n">
        <v>518.18984011029</v>
      </c>
      <c r="AY102" s="382" t="n">
        <v>520.42864534697</v>
      </c>
      <c r="AZ102" s="382" t="n">
        <v>443.07321203783</v>
      </c>
      <c r="BA102" s="382" t="n">
        <v>522.17496455333</v>
      </c>
      <c r="BB102" s="382" t="n">
        <v>14732.720029198</v>
      </c>
      <c r="BC102" s="382" t="n">
        <v>12781.81250008</v>
      </c>
      <c r="BD102" s="382" t="n">
        <v>14732.532776916</v>
      </c>
      <c r="BE102" s="382" t="n">
        <v>16617.13175729</v>
      </c>
      <c r="BF102" s="382" t="n">
        <v>14282.48626304</v>
      </c>
      <c r="BG102" s="382" t="n">
        <v>16617.0174702</v>
      </c>
      <c r="BH102" s="382" t="n">
        <v>16857.726287087</v>
      </c>
      <c r="BI102" s="382" t="n">
        <v>14456.529584394</v>
      </c>
      <c r="BJ102" s="382" t="n">
        <v>16857.675912768</v>
      </c>
    </row>
    <row r="103" ht="48" customHeight="1">
      <c r="A103" s="381" t="inlineStr">
        <is>
          <t>EF-SV-2-1</t>
        </is>
      </c>
      <c r="B103" s="381" t="inlineStr">
        <is>
          <t>Kinésithérapeutes</t>
        </is>
      </c>
      <c r="C103" s="382" t="n">
        <v>115.46299122</v>
      </c>
      <c r="D103" s="383" t="n">
        <v>136.87681615</v>
      </c>
      <c r="E103" s="383" t="n">
        <v>137.17397784</v>
      </c>
      <c r="F103" s="382" t="n">
        <v>3649.1647509</v>
      </c>
      <c r="G103" s="383" t="n">
        <v>4372.5510888</v>
      </c>
      <c r="H103" s="383" t="n">
        <v>4458.4457233</v>
      </c>
      <c r="I103" s="382" t="n">
        <v>0</v>
      </c>
      <c r="J103" s="383" t="n">
        <v>0</v>
      </c>
      <c r="K103" s="383" t="n">
        <v>0</v>
      </c>
      <c r="L103" s="382" t="n">
        <v>0</v>
      </c>
      <c r="M103" s="383" t="n">
        <v>0</v>
      </c>
      <c r="N103" s="383" t="n">
        <v>0</v>
      </c>
      <c r="O103" s="382" t="n">
        <v>0</v>
      </c>
      <c r="P103" s="383" t="n">
        <v>0</v>
      </c>
      <c r="Q103" s="383" t="n">
        <v>0</v>
      </c>
      <c r="R103" s="382" t="n">
        <v>0</v>
      </c>
      <c r="S103" s="383" t="n">
        <v>0</v>
      </c>
      <c r="T103" s="383" t="n">
        <v>0</v>
      </c>
      <c r="U103" s="382" t="n">
        <v>0</v>
      </c>
      <c r="V103" s="382" t="n">
        <v>0</v>
      </c>
      <c r="W103" s="382" t="n">
        <v>0</v>
      </c>
      <c r="X103" s="382" t="n">
        <v>0</v>
      </c>
      <c r="Y103" s="382" t="n">
        <v>0</v>
      </c>
      <c r="Z103" s="382" t="n">
        <v>0</v>
      </c>
      <c r="AA103" s="382" t="n">
        <v>0</v>
      </c>
      <c r="AB103" s="382" t="n">
        <v>0</v>
      </c>
      <c r="AC103" s="382" t="n">
        <v>0</v>
      </c>
      <c r="AD103" s="382" t="n">
        <v>0</v>
      </c>
      <c r="AE103" s="382" t="n">
        <v>0</v>
      </c>
      <c r="AF103" s="382" t="n">
        <v>0</v>
      </c>
      <c r="AG103" s="382" t="n">
        <v>0</v>
      </c>
      <c r="AH103" s="382" t="n">
        <v>0</v>
      </c>
      <c r="AI103" s="382" t="n">
        <v>0</v>
      </c>
      <c r="AJ103" s="382" t="n">
        <v>0</v>
      </c>
      <c r="AK103" s="382" t="n">
        <v>0</v>
      </c>
      <c r="AL103" s="382" t="n">
        <v>0</v>
      </c>
      <c r="AM103" s="382" t="n">
        <v>0</v>
      </c>
      <c r="AN103" s="382" t="n">
        <v>0</v>
      </c>
      <c r="AO103" s="382" t="n">
        <v>0</v>
      </c>
      <c r="AP103" s="382" t="n">
        <v>0</v>
      </c>
      <c r="AQ103" s="382" t="n">
        <v>0</v>
      </c>
      <c r="AR103" s="382" t="n">
        <v>0</v>
      </c>
      <c r="AS103" s="382" t="n">
        <v>150.48151651083</v>
      </c>
      <c r="AT103" s="382" t="n">
        <v>115.95989072</v>
      </c>
      <c r="AU103" s="382" t="n">
        <v>151.07397856639</v>
      </c>
      <c r="AV103" s="382" t="n">
        <v>179.54110301167</v>
      </c>
      <c r="AW103" s="382" t="n">
        <v>137.22467257</v>
      </c>
      <c r="AX103" s="382" t="n">
        <v>179.92561520333</v>
      </c>
      <c r="AY103" s="382" t="n">
        <v>180.36102046383</v>
      </c>
      <c r="AZ103" s="382" t="n">
        <v>138.10985523302</v>
      </c>
      <c r="BA103" s="382" t="n">
        <v>181.48996663858</v>
      </c>
      <c r="BB103" s="382" t="n">
        <v>4701.2956619867</v>
      </c>
      <c r="BC103" s="382" t="n">
        <v>3649.11452083</v>
      </c>
      <c r="BD103" s="382" t="n">
        <v>4701.2287764233</v>
      </c>
      <c r="BE103" s="382" t="n">
        <v>5669.3533644275</v>
      </c>
      <c r="BF103" s="382" t="n">
        <v>4372.50763143</v>
      </c>
      <c r="BG103" s="382" t="n">
        <v>5669.2991985275</v>
      </c>
      <c r="BH103" s="382" t="n">
        <v>5793.4633918892</v>
      </c>
      <c r="BI103" s="382" t="n">
        <v>4458.4690100269</v>
      </c>
      <c r="BJ103" s="382" t="n">
        <v>5793.4878961348</v>
      </c>
    </row>
    <row r="104" ht="24" customHeight="1">
      <c r="A104" s="381" t="inlineStr">
        <is>
          <t>EF-SV-2-2</t>
        </is>
      </c>
      <c r="B104" s="381" t="inlineStr">
        <is>
          <t>Infirmières</t>
        </is>
      </c>
      <c r="C104" s="382" t="n">
        <v>261.21313455</v>
      </c>
      <c r="D104" s="383" t="n">
        <v>278.64325925</v>
      </c>
      <c r="E104" s="383" t="n">
        <v>279.42657537</v>
      </c>
      <c r="F104" s="382" t="n">
        <v>8321.260101239999</v>
      </c>
      <c r="G104" s="383" t="n">
        <v>8934.372314869999</v>
      </c>
      <c r="H104" s="383" t="n">
        <v>8998.202767000001</v>
      </c>
      <c r="I104" s="382" t="n">
        <v>0</v>
      </c>
      <c r="J104" s="383" t="n">
        <v>0</v>
      </c>
      <c r="K104" s="383" t="n">
        <v>0</v>
      </c>
      <c r="L104" s="382" t="n">
        <v>0</v>
      </c>
      <c r="M104" s="383" t="n">
        <v>0</v>
      </c>
      <c r="N104" s="383" t="n">
        <v>0</v>
      </c>
      <c r="O104" s="382" t="n">
        <v>0</v>
      </c>
      <c r="P104" s="383" t="n">
        <v>0</v>
      </c>
      <c r="Q104" s="383" t="n">
        <v>0</v>
      </c>
      <c r="R104" s="382" t="n">
        <v>0</v>
      </c>
      <c r="S104" s="383" t="n">
        <v>0</v>
      </c>
      <c r="T104" s="383" t="n">
        <v>0</v>
      </c>
      <c r="U104" s="382" t="n">
        <v>0</v>
      </c>
      <c r="V104" s="382" t="n">
        <v>0</v>
      </c>
      <c r="W104" s="382" t="n">
        <v>0</v>
      </c>
      <c r="X104" s="382" t="n">
        <v>0</v>
      </c>
      <c r="Y104" s="382" t="n">
        <v>0</v>
      </c>
      <c r="Z104" s="382" t="n">
        <v>0</v>
      </c>
      <c r="AA104" s="382" t="n">
        <v>0</v>
      </c>
      <c r="AB104" s="382" t="n">
        <v>0</v>
      </c>
      <c r="AC104" s="382" t="n">
        <v>0</v>
      </c>
      <c r="AD104" s="382" t="n">
        <v>0</v>
      </c>
      <c r="AE104" s="382" t="n">
        <v>0</v>
      </c>
      <c r="AF104" s="382" t="n">
        <v>0</v>
      </c>
      <c r="AG104" s="382" t="n">
        <v>0</v>
      </c>
      <c r="AH104" s="382" t="n">
        <v>0</v>
      </c>
      <c r="AI104" s="382" t="n">
        <v>0</v>
      </c>
      <c r="AJ104" s="382" t="n">
        <v>0</v>
      </c>
      <c r="AK104" s="382" t="n">
        <v>0</v>
      </c>
      <c r="AL104" s="382" t="n">
        <v>0</v>
      </c>
      <c r="AM104" s="382" t="n">
        <v>0</v>
      </c>
      <c r="AN104" s="382" t="n">
        <v>0</v>
      </c>
      <c r="AO104" s="382" t="n">
        <v>0</v>
      </c>
      <c r="AP104" s="382" t="n">
        <v>0</v>
      </c>
      <c r="AQ104" s="382" t="n">
        <v>0</v>
      </c>
      <c r="AR104" s="382" t="n">
        <v>0</v>
      </c>
      <c r="AS104" s="382" t="n">
        <v>284.53309444389</v>
      </c>
      <c r="AT104" s="382" t="n">
        <v>261.31937833</v>
      </c>
      <c r="AU104" s="382" t="n">
        <v>284.55288118223</v>
      </c>
      <c r="AV104" s="382" t="n">
        <v>304.30158716056</v>
      </c>
      <c r="AW104" s="382" t="n">
        <v>278.91538237</v>
      </c>
      <c r="AX104" s="382" t="n">
        <v>304.47330771696</v>
      </c>
      <c r="AY104" s="382" t="n">
        <v>305.58131558222</v>
      </c>
      <c r="AZ104" s="382" t="n">
        <v>279.86448863462</v>
      </c>
      <c r="BA104" s="382" t="n">
        <v>305.92716719679</v>
      </c>
      <c r="BB104" s="382" t="n">
        <v>8930.7659960444</v>
      </c>
      <c r="BC104" s="382" t="n">
        <v>8321.1686603002</v>
      </c>
      <c r="BD104" s="382" t="n">
        <v>8930.662560426001</v>
      </c>
      <c r="BE104" s="382" t="n">
        <v>9604.8498871062</v>
      </c>
      <c r="BF104" s="382" t="n">
        <v>8934.325111670199</v>
      </c>
      <c r="BG104" s="382" t="n">
        <v>9604.7969798994</v>
      </c>
      <c r="BH104" s="382" t="n">
        <v>9688.7417378436</v>
      </c>
      <c r="BI104" s="382" t="n">
        <v>8998.1411132638</v>
      </c>
      <c r="BJ104" s="382" t="n">
        <v>9688.675543896699</v>
      </c>
    </row>
    <row r="105" ht="72" customHeight="1">
      <c r="A105" s="381" t="inlineStr">
        <is>
          <t>EF-SV-2-3</t>
        </is>
      </c>
      <c r="B105" s="381" t="inlineStr">
        <is>
          <t>Autres Auxiliaires médicaux</t>
        </is>
      </c>
      <c r="C105" s="382" t="n">
        <v>20.21092745</v>
      </c>
      <c r="D105" s="383" t="n">
        <v>24.24038234</v>
      </c>
      <c r="E105" s="383" t="n">
        <v>24.90304351</v>
      </c>
      <c r="F105" s="382" t="n">
        <v>811.54122532</v>
      </c>
      <c r="G105" s="383" t="n">
        <v>975.6587143</v>
      </c>
      <c r="H105" s="383" t="n">
        <v>999.9278584800001</v>
      </c>
      <c r="I105" s="382" t="n">
        <v>0</v>
      </c>
      <c r="J105" s="383" t="n">
        <v>0</v>
      </c>
      <c r="K105" s="383" t="n">
        <v>0</v>
      </c>
      <c r="L105" s="382" t="n">
        <v>0</v>
      </c>
      <c r="M105" s="383" t="n">
        <v>0</v>
      </c>
      <c r="N105" s="383" t="n">
        <v>0</v>
      </c>
      <c r="O105" s="382" t="n">
        <v>0</v>
      </c>
      <c r="P105" s="383" t="n">
        <v>0</v>
      </c>
      <c r="Q105" s="383" t="n">
        <v>0</v>
      </c>
      <c r="R105" s="382" t="n">
        <v>0</v>
      </c>
      <c r="S105" s="383" t="n">
        <v>0</v>
      </c>
      <c r="T105" s="383" t="n">
        <v>0</v>
      </c>
      <c r="U105" s="382" t="n">
        <v>0</v>
      </c>
      <c r="V105" s="382" t="n">
        <v>0</v>
      </c>
      <c r="W105" s="382" t="n">
        <v>0</v>
      </c>
      <c r="X105" s="382" t="n">
        <v>0</v>
      </c>
      <c r="Y105" s="382" t="n">
        <v>0</v>
      </c>
      <c r="Z105" s="382" t="n">
        <v>0</v>
      </c>
      <c r="AA105" s="382" t="n">
        <v>0</v>
      </c>
      <c r="AB105" s="382" t="n">
        <v>0</v>
      </c>
      <c r="AC105" s="382" t="n">
        <v>0</v>
      </c>
      <c r="AD105" s="382" t="n">
        <v>0</v>
      </c>
      <c r="AE105" s="382" t="n">
        <v>0</v>
      </c>
      <c r="AF105" s="382" t="n">
        <v>0</v>
      </c>
      <c r="AG105" s="382" t="n">
        <v>0</v>
      </c>
      <c r="AH105" s="382" t="n">
        <v>0</v>
      </c>
      <c r="AI105" s="382" t="n">
        <v>0</v>
      </c>
      <c r="AJ105" s="382" t="n">
        <v>0</v>
      </c>
      <c r="AK105" s="382" t="n">
        <v>0</v>
      </c>
      <c r="AL105" s="382" t="n">
        <v>0</v>
      </c>
      <c r="AM105" s="382" t="n">
        <v>0</v>
      </c>
      <c r="AN105" s="382" t="n">
        <v>0</v>
      </c>
      <c r="AO105" s="382" t="n">
        <v>0</v>
      </c>
      <c r="AP105" s="382" t="n">
        <v>0</v>
      </c>
      <c r="AQ105" s="382" t="n">
        <v>0</v>
      </c>
      <c r="AR105" s="382" t="n">
        <v>0</v>
      </c>
      <c r="AS105" s="382" t="n">
        <v>27.756798011667</v>
      </c>
      <c r="AT105" s="382" t="n">
        <v>20.29459488</v>
      </c>
      <c r="AU105" s="382" t="n">
        <v>27.8500553675</v>
      </c>
      <c r="AV105" s="382" t="n">
        <v>33.663508035278</v>
      </c>
      <c r="AW105" s="382" t="n">
        <v>24.35612943</v>
      </c>
      <c r="AX105" s="382" t="n">
        <v>33.79091719</v>
      </c>
      <c r="AY105" s="382" t="n">
        <v>34.48630930093</v>
      </c>
      <c r="AZ105" s="382" t="n">
        <v>25.098868170196</v>
      </c>
      <c r="BA105" s="382" t="n">
        <v>34.757830717956</v>
      </c>
      <c r="BB105" s="382" t="n">
        <v>1100.6583711669</v>
      </c>
      <c r="BC105" s="382" t="n">
        <v>811.5293189499999</v>
      </c>
      <c r="BD105" s="382" t="n">
        <v>1100.6414400669</v>
      </c>
      <c r="BE105" s="382" t="n">
        <v>1342.9285057561</v>
      </c>
      <c r="BF105" s="382" t="n">
        <v>975.65351994</v>
      </c>
      <c r="BG105" s="382" t="n">
        <v>1342.9212917728</v>
      </c>
      <c r="BH105" s="382" t="n">
        <v>1375.5211573547</v>
      </c>
      <c r="BI105" s="382" t="n">
        <v>999.9194611028799</v>
      </c>
      <c r="BJ105" s="382" t="n">
        <v>1375.5124727369</v>
      </c>
    </row>
    <row r="106" ht="48" customHeight="1">
      <c r="A106" s="381" t="inlineStr">
        <is>
          <t>EF-SV-3</t>
        </is>
      </c>
      <c r="B106" s="381" t="inlineStr">
        <is>
          <t>Biologie médicale</t>
        </is>
      </c>
      <c r="C106" s="382" t="n">
        <v>193.74882686</v>
      </c>
      <c r="D106" s="383" t="n">
        <v>262.0128024</v>
      </c>
      <c r="E106" s="383" t="n">
        <v>198.13973499</v>
      </c>
      <c r="F106" s="382" t="n">
        <v>5217.8055022701</v>
      </c>
      <c r="G106" s="383" t="n">
        <v>7329.37063123</v>
      </c>
      <c r="H106" s="383" t="n">
        <v>5389.24910213</v>
      </c>
      <c r="I106" s="382" t="n">
        <v>0</v>
      </c>
      <c r="J106" s="383" t="n">
        <v>0</v>
      </c>
      <c r="K106" s="383" t="n">
        <v>0</v>
      </c>
      <c r="L106" s="382" t="n">
        <v>0</v>
      </c>
      <c r="M106" s="383" t="n">
        <v>0</v>
      </c>
      <c r="N106" s="383" t="n">
        <v>0</v>
      </c>
      <c r="O106" s="382" t="n">
        <v>0</v>
      </c>
      <c r="P106" s="383" t="n">
        <v>0</v>
      </c>
      <c r="Q106" s="383" t="n">
        <v>0</v>
      </c>
      <c r="R106" s="382" t="n">
        <v>0</v>
      </c>
      <c r="S106" s="383" t="n">
        <v>0</v>
      </c>
      <c r="T106" s="383" t="n">
        <v>0</v>
      </c>
      <c r="U106" s="382" t="n">
        <v>0</v>
      </c>
      <c r="V106" s="382" t="n">
        <v>0</v>
      </c>
      <c r="W106" s="382" t="n">
        <v>0</v>
      </c>
      <c r="X106" s="382" t="n">
        <v>0</v>
      </c>
      <c r="Y106" s="382" t="n">
        <v>0</v>
      </c>
      <c r="Z106" s="382" t="n">
        <v>0</v>
      </c>
      <c r="AA106" s="382" t="n">
        <v>0</v>
      </c>
      <c r="AB106" s="382" t="n">
        <v>0</v>
      </c>
      <c r="AC106" s="382" t="n">
        <v>0</v>
      </c>
      <c r="AD106" s="382" t="n">
        <v>0</v>
      </c>
      <c r="AE106" s="382" t="n">
        <v>0</v>
      </c>
      <c r="AF106" s="382" t="n">
        <v>0</v>
      </c>
      <c r="AG106" s="382" t="n">
        <v>0</v>
      </c>
      <c r="AH106" s="382" t="n">
        <v>0</v>
      </c>
      <c r="AI106" s="382" t="n">
        <v>0</v>
      </c>
      <c r="AJ106" s="382" t="n">
        <v>0</v>
      </c>
      <c r="AK106" s="382" t="n">
        <v>0</v>
      </c>
      <c r="AL106" s="382" t="n">
        <v>0</v>
      </c>
      <c r="AM106" s="382" t="n">
        <v>0</v>
      </c>
      <c r="AN106" s="382" t="n">
        <v>0</v>
      </c>
      <c r="AO106" s="382" t="n">
        <v>0</v>
      </c>
      <c r="AP106" s="382" t="n">
        <v>0</v>
      </c>
      <c r="AQ106" s="382" t="n">
        <v>0</v>
      </c>
      <c r="AR106" s="382" t="n">
        <v>0</v>
      </c>
      <c r="AS106" s="382" t="n">
        <v>245.44492172008</v>
      </c>
      <c r="AT106" s="382" t="n">
        <v>202.48071741002</v>
      </c>
      <c r="AU106" s="382" t="n">
        <v>255.19248235275</v>
      </c>
      <c r="AV106" s="382" t="n">
        <v>319.33639844893</v>
      </c>
      <c r="AW106" s="382" t="n">
        <v>269.86043687002</v>
      </c>
      <c r="AX106" s="382" t="n">
        <v>328.24565865247</v>
      </c>
      <c r="AY106" s="382" t="n">
        <v>253.9415899454</v>
      </c>
      <c r="AZ106" s="382" t="n">
        <v>205.99146372385</v>
      </c>
      <c r="BA106" s="382" t="n">
        <v>263.06970199916</v>
      </c>
      <c r="BB106" s="382" t="n">
        <v>6524.3778632944</v>
      </c>
      <c r="BC106" s="382" t="n">
        <v>5217.5436216602</v>
      </c>
      <c r="BD106" s="382" t="n">
        <v>6524.051088989</v>
      </c>
      <c r="BE106" s="382" t="n">
        <v>8805.375375125799</v>
      </c>
      <c r="BF106" s="382" t="n">
        <v>7329.18505677</v>
      </c>
      <c r="BG106" s="382" t="n">
        <v>8805.159904087701</v>
      </c>
      <c r="BH106" s="382" t="n">
        <v>6829.6419413667</v>
      </c>
      <c r="BI106" s="382" t="n">
        <v>5389.0721486508</v>
      </c>
      <c r="BJ106" s="382" t="n">
        <v>6829.3869373088</v>
      </c>
    </row>
    <row r="107" ht="60" customHeight="1">
      <c r="A107" s="381" t="inlineStr">
        <is>
          <t>EF-SV-4</t>
        </is>
      </c>
      <c r="B107" s="381" t="inlineStr">
        <is>
          <t>Transports de malades</t>
        </is>
      </c>
      <c r="C107" s="382" t="n">
        <v>195.77195728</v>
      </c>
      <c r="D107" s="383" t="n">
        <v>235.63542096</v>
      </c>
      <c r="E107" s="383" t="n">
        <v>255.35124888</v>
      </c>
      <c r="F107" s="382" t="n">
        <v>3991.22740224</v>
      </c>
      <c r="G107" s="383" t="n">
        <v>4816.39011901</v>
      </c>
      <c r="H107" s="383" t="n">
        <v>5174.05606462</v>
      </c>
      <c r="I107" s="382" t="n">
        <v>0</v>
      </c>
      <c r="J107" s="383" t="n">
        <v>0</v>
      </c>
      <c r="K107" s="383" t="n">
        <v>0</v>
      </c>
      <c r="L107" s="382" t="n">
        <v>0</v>
      </c>
      <c r="M107" s="383" t="n">
        <v>0</v>
      </c>
      <c r="N107" s="383" t="n">
        <v>0</v>
      </c>
      <c r="O107" s="382" t="n">
        <v>0</v>
      </c>
      <c r="P107" s="383" t="n">
        <v>0</v>
      </c>
      <c r="Q107" s="383" t="n">
        <v>0</v>
      </c>
      <c r="R107" s="382" t="n">
        <v>0</v>
      </c>
      <c r="S107" s="383" t="n">
        <v>0</v>
      </c>
      <c r="T107" s="383" t="n">
        <v>0</v>
      </c>
      <c r="U107" s="382" t="n">
        <v>0</v>
      </c>
      <c r="V107" s="382" t="n">
        <v>0</v>
      </c>
      <c r="W107" s="382" t="n">
        <v>0</v>
      </c>
      <c r="X107" s="382" t="n">
        <v>0</v>
      </c>
      <c r="Y107" s="382" t="n">
        <v>0</v>
      </c>
      <c r="Z107" s="382" t="n">
        <v>0</v>
      </c>
      <c r="AA107" s="382" t="n">
        <v>0</v>
      </c>
      <c r="AB107" s="382" t="n">
        <v>0</v>
      </c>
      <c r="AC107" s="382" t="n">
        <v>0</v>
      </c>
      <c r="AD107" s="382" t="n">
        <v>0</v>
      </c>
      <c r="AE107" s="382" t="n">
        <v>0</v>
      </c>
      <c r="AF107" s="382" t="n">
        <v>0</v>
      </c>
      <c r="AG107" s="382" t="n">
        <v>0</v>
      </c>
      <c r="AH107" s="382" t="n">
        <v>0</v>
      </c>
      <c r="AI107" s="382" t="n">
        <v>0</v>
      </c>
      <c r="AJ107" s="382" t="n">
        <v>0</v>
      </c>
      <c r="AK107" s="382" t="n">
        <v>0</v>
      </c>
      <c r="AL107" s="382" t="n">
        <v>0</v>
      </c>
      <c r="AM107" s="382" t="n">
        <v>0</v>
      </c>
      <c r="AN107" s="382" t="n">
        <v>0</v>
      </c>
      <c r="AO107" s="382" t="n">
        <v>0</v>
      </c>
      <c r="AP107" s="382" t="n">
        <v>0</v>
      </c>
      <c r="AQ107" s="382" t="n">
        <v>0</v>
      </c>
      <c r="AR107" s="382" t="n">
        <v>0</v>
      </c>
      <c r="AS107" s="382" t="n">
        <v>208.54073473923</v>
      </c>
      <c r="AT107" s="382" t="n">
        <v>198.35226546</v>
      </c>
      <c r="AU107" s="382" t="n">
        <v>211.16223325385</v>
      </c>
      <c r="AV107" s="382" t="n">
        <v>251.39663336654</v>
      </c>
      <c r="AW107" s="382" t="n">
        <v>238.84731317</v>
      </c>
      <c r="AX107" s="382" t="n">
        <v>254.75010721654</v>
      </c>
      <c r="AY107" s="382" t="n">
        <v>273.71701845315</v>
      </c>
      <c r="AZ107" s="382" t="n">
        <v>259.3515325629</v>
      </c>
      <c r="BA107" s="382" t="n">
        <v>277.82732901333</v>
      </c>
      <c r="BB107" s="382" t="n">
        <v>4212.4537565485</v>
      </c>
      <c r="BC107" s="382" t="n">
        <v>3994.34463355</v>
      </c>
      <c r="BD107" s="382" t="n">
        <v>4215.7090414585</v>
      </c>
      <c r="BE107" s="382" t="n">
        <v>5090.2539192746</v>
      </c>
      <c r="BF107" s="382" t="n">
        <v>4819.73049412</v>
      </c>
      <c r="BG107" s="382" t="n">
        <v>5093.75261197</v>
      </c>
      <c r="BH107" s="382" t="n">
        <v>5478.9841796985</v>
      </c>
      <c r="BI107" s="382" t="n">
        <v>5177.5039703922</v>
      </c>
      <c r="BJ107" s="382" t="n">
        <v>5482.6431148006</v>
      </c>
    </row>
    <row r="108" ht="48" customHeight="1">
      <c r="A108" s="381" t="inlineStr">
        <is>
          <t>EF-SV-4-1</t>
        </is>
      </c>
      <c r="B108" s="381" t="inlineStr">
        <is>
          <t>Transports sanitaires</t>
        </is>
      </c>
      <c r="C108" s="382" t="n">
        <v>78.96333633</v>
      </c>
      <c r="D108" s="383" t="n">
        <v>97.10951129999999</v>
      </c>
      <c r="E108" s="383" t="n">
        <v>95.79904686</v>
      </c>
      <c r="F108" s="382" t="n">
        <v>2081.41684672</v>
      </c>
      <c r="G108" s="383" t="n">
        <v>2497.11589143</v>
      </c>
      <c r="H108" s="383" t="n">
        <v>2515.03719808</v>
      </c>
      <c r="I108" s="382" t="n">
        <v>0</v>
      </c>
      <c r="J108" s="383" t="n">
        <v>0</v>
      </c>
      <c r="K108" s="383" t="n">
        <v>0</v>
      </c>
      <c r="L108" s="382" t="n">
        <v>0</v>
      </c>
      <c r="M108" s="383" t="n">
        <v>0</v>
      </c>
      <c r="N108" s="383" t="n">
        <v>0</v>
      </c>
      <c r="O108" s="382" t="n">
        <v>0</v>
      </c>
      <c r="P108" s="383" t="n">
        <v>0</v>
      </c>
      <c r="Q108" s="383" t="n">
        <v>0</v>
      </c>
      <c r="R108" s="382" t="n">
        <v>0</v>
      </c>
      <c r="S108" s="383" t="n">
        <v>0</v>
      </c>
      <c r="T108" s="383" t="n">
        <v>0</v>
      </c>
      <c r="U108" s="382" t="n">
        <v>0</v>
      </c>
      <c r="V108" s="382" t="n">
        <v>0</v>
      </c>
      <c r="W108" s="382" t="n">
        <v>0</v>
      </c>
      <c r="X108" s="382" t="n">
        <v>0</v>
      </c>
      <c r="Y108" s="382" t="n">
        <v>0</v>
      </c>
      <c r="Z108" s="382" t="n">
        <v>0</v>
      </c>
      <c r="AA108" s="382" t="n">
        <v>0</v>
      </c>
      <c r="AB108" s="382" t="n">
        <v>0</v>
      </c>
      <c r="AC108" s="382" t="n">
        <v>0</v>
      </c>
      <c r="AD108" s="382" t="n">
        <v>0</v>
      </c>
      <c r="AE108" s="382" t="n">
        <v>0</v>
      </c>
      <c r="AF108" s="382" t="n">
        <v>0</v>
      </c>
      <c r="AG108" s="382" t="n">
        <v>0</v>
      </c>
      <c r="AH108" s="382" t="n">
        <v>0</v>
      </c>
      <c r="AI108" s="382" t="n">
        <v>0</v>
      </c>
      <c r="AJ108" s="382" t="n">
        <v>0</v>
      </c>
      <c r="AK108" s="382" t="n">
        <v>0</v>
      </c>
      <c r="AL108" s="382" t="n">
        <v>0</v>
      </c>
      <c r="AM108" s="382" t="n">
        <v>0</v>
      </c>
      <c r="AN108" s="382" t="n">
        <v>0</v>
      </c>
      <c r="AO108" s="382" t="n">
        <v>0</v>
      </c>
      <c r="AP108" s="382" t="n">
        <v>0</v>
      </c>
      <c r="AQ108" s="382" t="n">
        <v>0</v>
      </c>
      <c r="AR108" s="382" t="n">
        <v>0</v>
      </c>
      <c r="AS108" s="382" t="n">
        <v>86.277067179231</v>
      </c>
      <c r="AT108" s="382" t="n">
        <v>79.65010262</v>
      </c>
      <c r="AU108" s="382" t="n">
        <v>86.936674611538</v>
      </c>
      <c r="AV108" s="382" t="n">
        <v>105.83570315462</v>
      </c>
      <c r="AW108" s="382" t="n">
        <v>97.9954269</v>
      </c>
      <c r="AX108" s="382" t="n">
        <v>106.74830962846</v>
      </c>
      <c r="AY108" s="382" t="n">
        <v>103.46787948157</v>
      </c>
      <c r="AZ108" s="382" t="n">
        <v>96.76223331850299</v>
      </c>
      <c r="BA108" s="382" t="n">
        <v>104.48578141233</v>
      </c>
      <c r="BB108" s="382" t="n">
        <v>2222.6326639708</v>
      </c>
      <c r="BC108" s="382" t="n">
        <v>2081.37541487</v>
      </c>
      <c r="BD108" s="382" t="n">
        <v>2222.5740559738</v>
      </c>
      <c r="BE108" s="382" t="n">
        <v>2668.1954911141</v>
      </c>
      <c r="BF108" s="382" t="n">
        <v>2497.07820961</v>
      </c>
      <c r="BG108" s="382" t="n">
        <v>2668.1419700041</v>
      </c>
      <c r="BH108" s="382" t="n">
        <v>2678.374588072</v>
      </c>
      <c r="BI108" s="382" t="n">
        <v>2514.9794159169</v>
      </c>
      <c r="BJ108" s="382" t="n">
        <v>2678.2978284576</v>
      </c>
    </row>
    <row r="109" ht="24" customHeight="1">
      <c r="A109" s="381" t="inlineStr">
        <is>
          <t>EF-SV-4-1-1</t>
        </is>
      </c>
      <c r="B109" s="381" t="inlineStr">
        <is>
          <t>dont VSL</t>
        </is>
      </c>
      <c r="C109" s="382" t="n">
        <v>35.2498928</v>
      </c>
      <c r="D109" s="383" t="n">
        <v>44.4604017</v>
      </c>
      <c r="E109" s="383" t="n">
        <v>45.71607047</v>
      </c>
      <c r="F109" s="382" t="n">
        <v>676.08112103</v>
      </c>
      <c r="G109" s="383" t="n">
        <v>828.59303388</v>
      </c>
      <c r="H109" s="383" t="n">
        <v>851.50411552</v>
      </c>
      <c r="I109" s="382" t="n">
        <v>0</v>
      </c>
      <c r="J109" s="383" t="n">
        <v>0</v>
      </c>
      <c r="K109" s="383" t="n">
        <v>0</v>
      </c>
      <c r="L109" s="382" t="n">
        <v>0</v>
      </c>
      <c r="M109" s="383" t="n">
        <v>0</v>
      </c>
      <c r="N109" s="383" t="n">
        <v>0</v>
      </c>
      <c r="O109" s="382" t="n">
        <v>0</v>
      </c>
      <c r="P109" s="383" t="n">
        <v>0</v>
      </c>
      <c r="Q109" s="383" t="n">
        <v>0</v>
      </c>
      <c r="R109" s="382" t="n">
        <v>0</v>
      </c>
      <c r="S109" s="383" t="n">
        <v>0</v>
      </c>
      <c r="T109" s="383" t="n">
        <v>0</v>
      </c>
      <c r="U109" s="382" t="n">
        <v>0</v>
      </c>
      <c r="V109" s="382" t="n">
        <v>0</v>
      </c>
      <c r="W109" s="382" t="n">
        <v>0</v>
      </c>
      <c r="X109" s="382" t="n">
        <v>0</v>
      </c>
      <c r="Y109" s="382" t="n">
        <v>0</v>
      </c>
      <c r="Z109" s="382" t="n">
        <v>0</v>
      </c>
      <c r="AA109" s="382" t="n">
        <v>0</v>
      </c>
      <c r="AB109" s="382" t="n">
        <v>0</v>
      </c>
      <c r="AC109" s="382" t="n">
        <v>0</v>
      </c>
      <c r="AD109" s="382" t="n">
        <v>0</v>
      </c>
      <c r="AE109" s="382" t="n">
        <v>0</v>
      </c>
      <c r="AF109" s="382" t="n">
        <v>0</v>
      </c>
      <c r="AG109" s="382" t="n">
        <v>0</v>
      </c>
      <c r="AH109" s="382" t="n">
        <v>0</v>
      </c>
      <c r="AI109" s="382" t="n">
        <v>0</v>
      </c>
      <c r="AJ109" s="382" t="n">
        <v>0</v>
      </c>
      <c r="AK109" s="382" t="n">
        <v>0</v>
      </c>
      <c r="AL109" s="382" t="n">
        <v>0</v>
      </c>
      <c r="AM109" s="382" t="n">
        <v>0</v>
      </c>
      <c r="AN109" s="382" t="n">
        <v>0</v>
      </c>
      <c r="AO109" s="382" t="n">
        <v>0</v>
      </c>
      <c r="AP109" s="382" t="n">
        <v>0</v>
      </c>
      <c r="AQ109" s="382" t="n">
        <v>0</v>
      </c>
      <c r="AR109" s="382" t="n">
        <v>0</v>
      </c>
      <c r="AS109" s="382" t="n">
        <v>36.562207275385</v>
      </c>
      <c r="AT109" s="382" t="n">
        <v>35.36354044</v>
      </c>
      <c r="AU109" s="382" t="n">
        <v>36.682733431538</v>
      </c>
      <c r="AV109" s="382" t="n">
        <v>46.363275200769</v>
      </c>
      <c r="AW109" s="382" t="n">
        <v>44.63989463</v>
      </c>
      <c r="AX109" s="382" t="n">
        <v>46.549439077692</v>
      </c>
      <c r="AY109" s="382" t="n">
        <v>47.748020921393</v>
      </c>
      <c r="AZ109" s="382" t="n">
        <v>45.788296427107</v>
      </c>
      <c r="BA109" s="382" t="n">
        <v>47.822355314186</v>
      </c>
      <c r="BB109" s="382" t="n">
        <v>702.11032046615</v>
      </c>
      <c r="BC109" s="382" t="n">
        <v>676.07404864</v>
      </c>
      <c r="BD109" s="382" t="n">
        <v>702.1025051361499</v>
      </c>
      <c r="BE109" s="382" t="n">
        <v>863.40666511487</v>
      </c>
      <c r="BF109" s="382" t="n">
        <v>828.5917737</v>
      </c>
      <c r="BG109" s="382" t="n">
        <v>863.40505518487</v>
      </c>
      <c r="BH109" s="382" t="n">
        <v>889.76366516899</v>
      </c>
      <c r="BI109" s="382" t="n">
        <v>851.50548986124</v>
      </c>
      <c r="BJ109" s="382" t="n">
        <v>889.76508051834</v>
      </c>
    </row>
    <row r="110" ht="48" customHeight="1">
      <c r="A110" s="381" t="inlineStr">
        <is>
          <t>EF-SV-4-2</t>
        </is>
      </c>
      <c r="B110" s="381" t="inlineStr">
        <is>
          <t>Autres transports</t>
        </is>
      </c>
      <c r="C110" s="382" t="n">
        <v>116.80862095</v>
      </c>
      <c r="D110" s="383" t="n">
        <v>138.52590966</v>
      </c>
      <c r="E110" s="383" t="n">
        <v>159.55220202</v>
      </c>
      <c r="F110" s="382" t="n">
        <v>1909.81055552</v>
      </c>
      <c r="G110" s="383" t="n">
        <v>2319.27422758</v>
      </c>
      <c r="H110" s="383" t="n">
        <v>2659.01886655</v>
      </c>
      <c r="I110" s="382" t="n">
        <v>0</v>
      </c>
      <c r="J110" s="383" t="n">
        <v>0</v>
      </c>
      <c r="K110" s="383" t="n">
        <v>0</v>
      </c>
      <c r="L110" s="382" t="n">
        <v>0</v>
      </c>
      <c r="M110" s="383" t="n">
        <v>0</v>
      </c>
      <c r="N110" s="383" t="n">
        <v>0</v>
      </c>
      <c r="O110" s="382" t="n">
        <v>0</v>
      </c>
      <c r="P110" s="383" t="n">
        <v>0</v>
      </c>
      <c r="Q110" s="383" t="n">
        <v>0</v>
      </c>
      <c r="R110" s="382" t="n">
        <v>0</v>
      </c>
      <c r="S110" s="383" t="n">
        <v>0</v>
      </c>
      <c r="T110" s="383" t="n">
        <v>0</v>
      </c>
      <c r="U110" s="382" t="n">
        <v>0</v>
      </c>
      <c r="V110" s="382" t="n">
        <v>0</v>
      </c>
      <c r="W110" s="382" t="n">
        <v>0</v>
      </c>
      <c r="X110" s="382" t="n">
        <v>0</v>
      </c>
      <c r="Y110" s="382" t="n">
        <v>0</v>
      </c>
      <c r="Z110" s="382" t="n">
        <v>0</v>
      </c>
      <c r="AA110" s="382" t="n">
        <v>0</v>
      </c>
      <c r="AB110" s="382" t="n">
        <v>0</v>
      </c>
      <c r="AC110" s="382" t="n">
        <v>0</v>
      </c>
      <c r="AD110" s="382" t="n">
        <v>0</v>
      </c>
      <c r="AE110" s="382" t="n">
        <v>0</v>
      </c>
      <c r="AF110" s="382" t="n">
        <v>0</v>
      </c>
      <c r="AG110" s="382" t="n">
        <v>0</v>
      </c>
      <c r="AH110" s="382" t="n">
        <v>0</v>
      </c>
      <c r="AI110" s="382" t="n">
        <v>0</v>
      </c>
      <c r="AJ110" s="382" t="n">
        <v>0</v>
      </c>
      <c r="AK110" s="382" t="n">
        <v>0</v>
      </c>
      <c r="AL110" s="382" t="n">
        <v>0</v>
      </c>
      <c r="AM110" s="382" t="n">
        <v>0</v>
      </c>
      <c r="AN110" s="382" t="n">
        <v>0</v>
      </c>
      <c r="AO110" s="382" t="n">
        <v>0</v>
      </c>
      <c r="AP110" s="382" t="n">
        <v>0</v>
      </c>
      <c r="AQ110" s="382" t="n">
        <v>0</v>
      </c>
      <c r="AR110" s="382" t="n">
        <v>0</v>
      </c>
      <c r="AS110" s="382" t="n">
        <v>122.26366756</v>
      </c>
      <c r="AT110" s="382" t="n">
        <v>118.70216284</v>
      </c>
      <c r="AU110" s="382" t="n">
        <v>124.22555864231</v>
      </c>
      <c r="AV110" s="382" t="n">
        <v>145.56093021192</v>
      </c>
      <c r="AW110" s="382" t="n">
        <v>140.85188627</v>
      </c>
      <c r="AX110" s="382" t="n">
        <v>148.00179758808</v>
      </c>
      <c r="AY110" s="382" t="n">
        <v>170.24913897157</v>
      </c>
      <c r="AZ110" s="382" t="n">
        <v>162.5892992444</v>
      </c>
      <c r="BA110" s="382" t="n">
        <v>173.341547601</v>
      </c>
      <c r="BB110" s="382" t="n">
        <v>1989.8210925777</v>
      </c>
      <c r="BC110" s="382" t="n">
        <v>1912.96921868</v>
      </c>
      <c r="BD110" s="382" t="n">
        <v>1993.1349854846</v>
      </c>
      <c r="BE110" s="382" t="n">
        <v>2422.0584281605</v>
      </c>
      <c r="BF110" s="382" t="n">
        <v>2322.65228451</v>
      </c>
      <c r="BG110" s="382" t="n">
        <v>2425.6106419659</v>
      </c>
      <c r="BH110" s="382" t="n">
        <v>2800.6095916264</v>
      </c>
      <c r="BI110" s="382" t="n">
        <v>2662.5245544753</v>
      </c>
      <c r="BJ110" s="382" t="n">
        <v>2804.345286343</v>
      </c>
    </row>
    <row r="111" ht="24" customHeight="1">
      <c r="A111" s="381" t="inlineStr">
        <is>
          <t>EF-SV-4-2-1</t>
        </is>
      </c>
      <c r="B111" s="381" t="inlineStr">
        <is>
          <t>dont TAXI</t>
        </is>
      </c>
      <c r="C111" s="382" t="n">
        <v>114.91238907</v>
      </c>
      <c r="D111" s="383" t="n">
        <v>137.93698122</v>
      </c>
      <c r="E111" s="383" t="n">
        <v>148.57835607</v>
      </c>
      <c r="F111" s="382" t="n">
        <v>1807.37710833</v>
      </c>
      <c r="G111" s="383" t="n">
        <v>2230.74969357</v>
      </c>
      <c r="H111" s="383" t="n">
        <v>2443.94652456</v>
      </c>
      <c r="I111" s="382" t="n">
        <v>0</v>
      </c>
      <c r="J111" s="383" t="n">
        <v>0</v>
      </c>
      <c r="K111" s="383" t="n">
        <v>0</v>
      </c>
      <c r="L111" s="382" t="n">
        <v>0</v>
      </c>
      <c r="M111" s="383" t="n">
        <v>0</v>
      </c>
      <c r="N111" s="383" t="n">
        <v>0</v>
      </c>
      <c r="O111" s="382" t="n">
        <v>0</v>
      </c>
      <c r="P111" s="383" t="n">
        <v>0</v>
      </c>
      <c r="Q111" s="383" t="n">
        <v>0</v>
      </c>
      <c r="R111" s="382" t="n">
        <v>0</v>
      </c>
      <c r="S111" s="383" t="n">
        <v>0</v>
      </c>
      <c r="T111" s="383" t="n">
        <v>0</v>
      </c>
      <c r="U111" s="382" t="n">
        <v>0</v>
      </c>
      <c r="V111" s="382" t="n">
        <v>0</v>
      </c>
      <c r="W111" s="382" t="n">
        <v>0</v>
      </c>
      <c r="X111" s="382" t="n">
        <v>0</v>
      </c>
      <c r="Y111" s="382" t="n">
        <v>0</v>
      </c>
      <c r="Z111" s="382" t="n">
        <v>0</v>
      </c>
      <c r="AA111" s="382" t="n">
        <v>0</v>
      </c>
      <c r="AB111" s="382" t="n">
        <v>0</v>
      </c>
      <c r="AC111" s="382" t="n">
        <v>0</v>
      </c>
      <c r="AD111" s="382" t="n">
        <v>0</v>
      </c>
      <c r="AE111" s="382" t="n">
        <v>0</v>
      </c>
      <c r="AF111" s="382" t="n">
        <v>0</v>
      </c>
      <c r="AG111" s="382" t="n">
        <v>0</v>
      </c>
      <c r="AH111" s="382" t="n">
        <v>0</v>
      </c>
      <c r="AI111" s="382" t="n">
        <v>0</v>
      </c>
      <c r="AJ111" s="382" t="n">
        <v>0</v>
      </c>
      <c r="AK111" s="382" t="n">
        <v>0</v>
      </c>
      <c r="AL111" s="382" t="n">
        <v>0</v>
      </c>
      <c r="AM111" s="382" t="n">
        <v>0</v>
      </c>
      <c r="AN111" s="382" t="n">
        <v>0</v>
      </c>
      <c r="AO111" s="382" t="n">
        <v>0</v>
      </c>
      <c r="AP111" s="382" t="n">
        <v>0</v>
      </c>
      <c r="AQ111" s="382" t="n">
        <v>0</v>
      </c>
      <c r="AR111" s="382" t="n">
        <v>0</v>
      </c>
      <c r="AS111" s="382" t="n">
        <v>119.27739119923</v>
      </c>
      <c r="AT111" s="382" t="n">
        <v>116.58122018</v>
      </c>
      <c r="AU111" s="382" t="n">
        <v>121.00079358538</v>
      </c>
      <c r="AV111" s="382" t="n">
        <v>143.67051303</v>
      </c>
      <c r="AW111" s="382" t="n">
        <v>140.02594947</v>
      </c>
      <c r="AX111" s="382" t="n">
        <v>145.86114622923</v>
      </c>
      <c r="AY111" s="382" t="n">
        <v>154.87096890844</v>
      </c>
      <c r="AZ111" s="382" t="n">
        <v>151.66222507927</v>
      </c>
      <c r="BA111" s="382" t="n">
        <v>158.08049238361</v>
      </c>
      <c r="BB111" s="382" t="n">
        <v>1864.5950751854</v>
      </c>
      <c r="BC111" s="382" t="n">
        <v>1807.34180307</v>
      </c>
      <c r="BD111" s="382" t="n">
        <v>1864.5589264723</v>
      </c>
      <c r="BE111" s="382" t="n">
        <v>2306.5406805531</v>
      </c>
      <c r="BF111" s="382" t="n">
        <v>2230.7400789</v>
      </c>
      <c r="BG111" s="382" t="n">
        <v>2306.5306605085</v>
      </c>
      <c r="BH111" s="382" t="n">
        <v>2528.3619692637</v>
      </c>
      <c r="BI111" s="382" t="n">
        <v>2443.8334838132</v>
      </c>
      <c r="BJ111" s="382" t="n">
        <v>2528.2490022583</v>
      </c>
    </row>
    <row r="112" ht="36" customHeight="1">
      <c r="A112" s="381" t="inlineStr">
        <is>
          <t>EF-SV-5</t>
        </is>
      </c>
      <c r="B112" s="381" t="inlineStr">
        <is>
          <t>Médicaments</t>
        </is>
      </c>
      <c r="C112" s="382" t="n">
        <v>1044.4895214101</v>
      </c>
      <c r="D112" s="383" t="n">
        <v>1125.92184017</v>
      </c>
      <c r="E112" s="383" t="n">
        <v>1236.2775124</v>
      </c>
      <c r="F112" s="382" t="n">
        <v>24304.90003846</v>
      </c>
      <c r="G112" s="383" t="n">
        <v>26961.5133203</v>
      </c>
      <c r="H112" s="383" t="n">
        <v>29260.27232612</v>
      </c>
      <c r="I112" s="382" t="n">
        <v>0</v>
      </c>
      <c r="J112" s="383" t="n">
        <v>0</v>
      </c>
      <c r="K112" s="383" t="n">
        <v>0</v>
      </c>
      <c r="L112" s="382" t="n">
        <v>0</v>
      </c>
      <c r="M112" s="383" t="n">
        <v>0</v>
      </c>
      <c r="N112" s="383" t="n">
        <v>0</v>
      </c>
      <c r="O112" s="382" t="n">
        <v>0</v>
      </c>
      <c r="P112" s="383" t="n">
        <v>0</v>
      </c>
      <c r="Q112" s="383" t="n">
        <v>0</v>
      </c>
      <c r="R112" s="382" t="n">
        <v>0</v>
      </c>
      <c r="S112" s="383" t="n">
        <v>0</v>
      </c>
      <c r="T112" s="383" t="n">
        <v>0</v>
      </c>
      <c r="U112" s="382" t="n">
        <v>0</v>
      </c>
      <c r="V112" s="382" t="n">
        <v>0</v>
      </c>
      <c r="W112" s="382" t="n">
        <v>0</v>
      </c>
      <c r="X112" s="382" t="n">
        <v>0</v>
      </c>
      <c r="Y112" s="382" t="n">
        <v>0</v>
      </c>
      <c r="Z112" s="382" t="n">
        <v>0</v>
      </c>
      <c r="AA112" s="382" t="n">
        <v>0</v>
      </c>
      <c r="AB112" s="382" t="n">
        <v>0</v>
      </c>
      <c r="AC112" s="382" t="n">
        <v>0</v>
      </c>
      <c r="AD112" s="382" t="n">
        <v>0</v>
      </c>
      <c r="AE112" s="382" t="n">
        <v>0</v>
      </c>
      <c r="AF112" s="382" t="n">
        <v>0</v>
      </c>
      <c r="AG112" s="382" t="n">
        <v>0</v>
      </c>
      <c r="AH112" s="382" t="n">
        <v>0</v>
      </c>
      <c r="AI112" s="382" t="n">
        <v>0</v>
      </c>
      <c r="AJ112" s="382" t="n">
        <v>0</v>
      </c>
      <c r="AK112" s="382" t="n">
        <v>0</v>
      </c>
      <c r="AL112" s="382" t="n">
        <v>0</v>
      </c>
      <c r="AM112" s="382" t="n">
        <v>0</v>
      </c>
      <c r="AN112" s="382" t="n">
        <v>0</v>
      </c>
      <c r="AO112" s="382" t="n">
        <v>0</v>
      </c>
      <c r="AP112" s="382" t="n">
        <v>0</v>
      </c>
      <c r="AQ112" s="382" t="n">
        <v>0</v>
      </c>
      <c r="AR112" s="382" t="n">
        <v>0</v>
      </c>
      <c r="AS112" s="382" t="n">
        <v>1232.70549961</v>
      </c>
      <c r="AT112" s="382" t="n">
        <v>1039.8208704103</v>
      </c>
      <c r="AU112" s="382" t="n">
        <v>1230.7044459273</v>
      </c>
      <c r="AV112" s="382" t="n">
        <v>1310.6578347224</v>
      </c>
      <c r="AW112" s="382" t="n">
        <v>1124.1491429901</v>
      </c>
      <c r="AX112" s="382" t="n">
        <v>1311.6285314919</v>
      </c>
      <c r="AY112" s="382" t="n">
        <v>1428.5676738789</v>
      </c>
      <c r="AZ112" s="382" t="n">
        <v>1235.695488503</v>
      </c>
      <c r="BA112" s="382" t="n">
        <v>1430.701042296</v>
      </c>
      <c r="BB112" s="382" t="n">
        <v>28661.483080333</v>
      </c>
      <c r="BC112" s="382" t="n">
        <v>24244.65632857</v>
      </c>
      <c r="BD112" s="382" t="n">
        <v>28601.118130802</v>
      </c>
      <c r="BE112" s="382" t="n">
        <v>31272.111245135</v>
      </c>
      <c r="BF112" s="382" t="n">
        <v>26961.728663939</v>
      </c>
      <c r="BG112" s="382" t="n">
        <v>31272.270627861</v>
      </c>
      <c r="BH112" s="382" t="n">
        <v>33784.004989161</v>
      </c>
      <c r="BI112" s="382" t="n">
        <v>29255.190474299</v>
      </c>
      <c r="BJ112" s="382" t="n">
        <v>33778.946566694</v>
      </c>
    </row>
    <row r="113" ht="84" customHeight="1">
      <c r="A113" s="381" t="inlineStr">
        <is>
          <t>EF-SV-5-1</t>
        </is>
      </c>
      <c r="B113" s="381" t="inlineStr">
        <is>
          <t>Médicaments délivrés en officine</t>
        </is>
      </c>
      <c r="C113" s="382" t="n">
        <v>948.94533127007</v>
      </c>
      <c r="D113" s="383" t="n">
        <v>1054.15217494</v>
      </c>
      <c r="E113" s="383" t="n">
        <v>1142.59287037</v>
      </c>
      <c r="F113" s="382" t="n">
        <v>21955.63835723</v>
      </c>
      <c r="G113" s="383" t="n">
        <v>25219.61342616</v>
      </c>
      <c r="H113" s="383" t="n">
        <v>27039.0365442</v>
      </c>
      <c r="I113" s="382" t="n">
        <v>0</v>
      </c>
      <c r="J113" s="383" t="n">
        <v>0</v>
      </c>
      <c r="K113" s="383" t="n">
        <v>0</v>
      </c>
      <c r="L113" s="382" t="n">
        <v>0</v>
      </c>
      <c r="M113" s="383" t="n">
        <v>0</v>
      </c>
      <c r="N113" s="383" t="n">
        <v>0</v>
      </c>
      <c r="O113" s="382" t="n">
        <v>0</v>
      </c>
      <c r="P113" s="383" t="n">
        <v>0</v>
      </c>
      <c r="Q113" s="383" t="n">
        <v>0</v>
      </c>
      <c r="R113" s="382" t="n">
        <v>0</v>
      </c>
      <c r="S113" s="383" t="n">
        <v>0</v>
      </c>
      <c r="T113" s="383" t="n">
        <v>0</v>
      </c>
      <c r="U113" s="382" t="n">
        <v>0</v>
      </c>
      <c r="V113" s="382" t="n">
        <v>0</v>
      </c>
      <c r="W113" s="382" t="n">
        <v>0</v>
      </c>
      <c r="X113" s="382" t="n">
        <v>0</v>
      </c>
      <c r="Y113" s="382" t="n">
        <v>0</v>
      </c>
      <c r="Z113" s="382" t="n">
        <v>0</v>
      </c>
      <c r="AA113" s="382" t="n">
        <v>0</v>
      </c>
      <c r="AB113" s="382" t="n">
        <v>0</v>
      </c>
      <c r="AC113" s="382" t="n">
        <v>0</v>
      </c>
      <c r="AD113" s="382" t="n">
        <v>0</v>
      </c>
      <c r="AE113" s="382" t="n">
        <v>0</v>
      </c>
      <c r="AF113" s="382" t="n">
        <v>0</v>
      </c>
      <c r="AG113" s="382" t="n">
        <v>0</v>
      </c>
      <c r="AH113" s="382" t="n">
        <v>0</v>
      </c>
      <c r="AI113" s="382" t="n">
        <v>0</v>
      </c>
      <c r="AJ113" s="382" t="n">
        <v>0</v>
      </c>
      <c r="AK113" s="382" t="n">
        <v>0</v>
      </c>
      <c r="AL113" s="382" t="n">
        <v>0</v>
      </c>
      <c r="AM113" s="382" t="n">
        <v>0</v>
      </c>
      <c r="AN113" s="382" t="n">
        <v>0</v>
      </c>
      <c r="AO113" s="382" t="n">
        <v>0</v>
      </c>
      <c r="AP113" s="382" t="n">
        <v>0</v>
      </c>
      <c r="AQ113" s="382" t="n">
        <v>0</v>
      </c>
      <c r="AR113" s="382" t="n">
        <v>0</v>
      </c>
      <c r="AS113" s="382" t="n">
        <v>1137.0484199139</v>
      </c>
      <c r="AT113" s="382" t="n">
        <v>941.59110026026</v>
      </c>
      <c r="AU113" s="382" t="n">
        <v>1132.3484674919</v>
      </c>
      <c r="AV113" s="382" t="n">
        <v>1238.8959731201</v>
      </c>
      <c r="AW113" s="382" t="n">
        <v>1051.1085286001</v>
      </c>
      <c r="AX113" s="382" t="n">
        <v>1238.5970916988</v>
      </c>
      <c r="AY113" s="382" t="n">
        <v>1335.0494435568</v>
      </c>
      <c r="AZ113" s="382" t="n">
        <v>1139.3550385948</v>
      </c>
      <c r="BA113" s="382" t="n">
        <v>1334.5028601385</v>
      </c>
      <c r="BB113" s="382" t="n">
        <v>26309.921785433</v>
      </c>
      <c r="BC113" s="382" t="n">
        <v>21895.09230889</v>
      </c>
      <c r="BD113" s="382" t="n">
        <v>26249.253883943</v>
      </c>
      <c r="BE113" s="382" t="n">
        <v>29530.025129961</v>
      </c>
      <c r="BF113" s="382" t="n">
        <v>25219.348136509</v>
      </c>
      <c r="BG113" s="382" t="n">
        <v>29529.703601018</v>
      </c>
      <c r="BH113" s="382" t="n">
        <v>31563.568056333</v>
      </c>
      <c r="BI113" s="382" t="n">
        <v>27033.369824612</v>
      </c>
      <c r="BJ113" s="382" t="n">
        <v>31557.891563876</v>
      </c>
    </row>
    <row r="114" ht="60" customHeight="1">
      <c r="A114" s="381" t="inlineStr">
        <is>
          <t>EF-SV-5-1</t>
        </is>
      </c>
      <c r="B114" s="381" t="inlineStr">
        <is>
          <t>ROSP Pharmaciens</t>
        </is>
      </c>
      <c r="C114" s="382" t="n">
        <v>948.94533127007</v>
      </c>
      <c r="D114" s="383" t="n">
        <v>1054.15217494</v>
      </c>
      <c r="E114" s="383" t="n">
        <v>1142.59287037</v>
      </c>
      <c r="F114" s="382" t="n">
        <v>21955.63835723</v>
      </c>
      <c r="G114" s="383" t="n">
        <v>25219.61342616</v>
      </c>
      <c r="H114" s="383" t="n">
        <v>27039.0365442</v>
      </c>
      <c r="I114" s="382" t="n">
        <v>0</v>
      </c>
      <c r="J114" s="383" t="n">
        <v>0</v>
      </c>
      <c r="K114" s="383" t="n">
        <v>0</v>
      </c>
      <c r="L114" s="382" t="n">
        <v>0</v>
      </c>
      <c r="M114" s="383" t="n">
        <v>0</v>
      </c>
      <c r="N114" s="383" t="n">
        <v>0</v>
      </c>
      <c r="O114" s="382" t="n">
        <v>0</v>
      </c>
      <c r="P114" s="383" t="n">
        <v>0</v>
      </c>
      <c r="Q114" s="383" t="n">
        <v>0</v>
      </c>
      <c r="R114" s="382" t="n">
        <v>0</v>
      </c>
      <c r="S114" s="383" t="n">
        <v>0</v>
      </c>
      <c r="T114" s="383" t="n">
        <v>0</v>
      </c>
      <c r="U114" s="382" t="n">
        <v>0</v>
      </c>
      <c r="V114" s="382" t="n">
        <v>0</v>
      </c>
      <c r="W114" s="382" t="n">
        <v>0</v>
      </c>
      <c r="X114" s="382" t="n">
        <v>0</v>
      </c>
      <c r="Y114" s="382" t="n">
        <v>0</v>
      </c>
      <c r="Z114" s="382" t="n">
        <v>0</v>
      </c>
      <c r="AA114" s="382" t="n">
        <v>0</v>
      </c>
      <c r="AB114" s="382" t="n">
        <v>0</v>
      </c>
      <c r="AC114" s="382" t="n">
        <v>0</v>
      </c>
      <c r="AD114" s="382" t="n">
        <v>0</v>
      </c>
      <c r="AE114" s="382" t="n">
        <v>0</v>
      </c>
      <c r="AF114" s="382" t="n">
        <v>0</v>
      </c>
      <c r="AG114" s="382" t="n">
        <v>0</v>
      </c>
      <c r="AH114" s="382" t="n">
        <v>0</v>
      </c>
      <c r="AI114" s="382" t="n">
        <v>0</v>
      </c>
      <c r="AJ114" s="382" t="n">
        <v>0</v>
      </c>
      <c r="AK114" s="382" t="n">
        <v>0</v>
      </c>
      <c r="AL114" s="382" t="n">
        <v>0</v>
      </c>
      <c r="AM114" s="382" t="n">
        <v>0</v>
      </c>
      <c r="AN114" s="382" t="n">
        <v>0</v>
      </c>
      <c r="AO114" s="382" t="n">
        <v>0</v>
      </c>
      <c r="AP114" s="382" t="n">
        <v>0</v>
      </c>
      <c r="AQ114" s="382" t="n">
        <v>0</v>
      </c>
      <c r="AR114" s="382" t="n">
        <v>0</v>
      </c>
      <c r="AS114" s="382" t="n">
        <v>1137.0484199139</v>
      </c>
      <c r="AT114" s="382" t="n">
        <v>941.59110026026</v>
      </c>
      <c r="AU114" s="382" t="n">
        <v>1132.3484674919</v>
      </c>
      <c r="AV114" s="382" t="n">
        <v>1238.8959731201</v>
      </c>
      <c r="AW114" s="382" t="n">
        <v>1051.1085286001</v>
      </c>
      <c r="AX114" s="382" t="n">
        <v>1238.5970916988</v>
      </c>
      <c r="AY114" s="382" t="n">
        <v>1335.0494435568</v>
      </c>
      <c r="AZ114" s="382" t="n">
        <v>1139.3550385948</v>
      </c>
      <c r="BA114" s="382" t="n">
        <v>1334.5028601385</v>
      </c>
      <c r="BB114" s="382" t="n">
        <v>26309.921785433</v>
      </c>
      <c r="BC114" s="382" t="n">
        <v>21895.09230889</v>
      </c>
      <c r="BD114" s="382" t="n">
        <v>26249.253883943</v>
      </c>
      <c r="BE114" s="382" t="n">
        <v>29530.025129961</v>
      </c>
      <c r="BF114" s="382" t="n">
        <v>25219.348136509</v>
      </c>
      <c r="BG114" s="382" t="n">
        <v>29529.703601018</v>
      </c>
      <c r="BH114" s="382" t="n">
        <v>31563.568056333</v>
      </c>
      <c r="BI114" s="382" t="n">
        <v>27033.369824612</v>
      </c>
      <c r="BJ114" s="382" t="n">
        <v>31557.891563876</v>
      </c>
    </row>
    <row r="115" ht="72" customHeight="1">
      <c r="A115" s="381" t="inlineStr">
        <is>
          <t>EF-SV-5-2</t>
        </is>
      </c>
      <c r="B115" s="381" t="inlineStr">
        <is>
          <t>Rétrocession hospitalière</t>
        </is>
      </c>
      <c r="C115" s="382" t="n">
        <v>95.54419014</v>
      </c>
      <c r="D115" s="383" t="n">
        <v>71.76966523</v>
      </c>
      <c r="E115" s="383" t="n">
        <v>93.68464203000001</v>
      </c>
      <c r="F115" s="382" t="n">
        <v>2349.26168123</v>
      </c>
      <c r="G115" s="383" t="n">
        <v>1741.89989414</v>
      </c>
      <c r="H115" s="383" t="n">
        <v>2221.23578191</v>
      </c>
      <c r="I115" s="382" t="n">
        <v>0</v>
      </c>
      <c r="J115" s="383" t="n">
        <v>0</v>
      </c>
      <c r="K115" s="383" t="n">
        <v>0</v>
      </c>
      <c r="L115" s="382" t="n">
        <v>0</v>
      </c>
      <c r="M115" s="383" t="n">
        <v>0</v>
      </c>
      <c r="N115" s="383" t="n">
        <v>0</v>
      </c>
      <c r="O115" s="382" t="n">
        <v>0</v>
      </c>
      <c r="P115" s="383" t="n">
        <v>0</v>
      </c>
      <c r="Q115" s="383" t="n">
        <v>0</v>
      </c>
      <c r="R115" s="382" t="n">
        <v>0</v>
      </c>
      <c r="S115" s="383" t="n">
        <v>0</v>
      </c>
      <c r="T115" s="383" t="n">
        <v>0</v>
      </c>
      <c r="U115" s="382" t="n">
        <v>0</v>
      </c>
      <c r="V115" s="382" t="n">
        <v>0</v>
      </c>
      <c r="W115" s="382" t="n">
        <v>0</v>
      </c>
      <c r="X115" s="382" t="n">
        <v>0</v>
      </c>
      <c r="Y115" s="382" t="n">
        <v>0</v>
      </c>
      <c r="Z115" s="382" t="n">
        <v>0</v>
      </c>
      <c r="AA115" s="382" t="n">
        <v>0</v>
      </c>
      <c r="AB115" s="382" t="n">
        <v>0</v>
      </c>
      <c r="AC115" s="382" t="n">
        <v>0</v>
      </c>
      <c r="AD115" s="382" t="n">
        <v>0</v>
      </c>
      <c r="AE115" s="382" t="n">
        <v>0</v>
      </c>
      <c r="AF115" s="382" t="n">
        <v>0</v>
      </c>
      <c r="AG115" s="382" t="n">
        <v>0</v>
      </c>
      <c r="AH115" s="382" t="n">
        <v>0</v>
      </c>
      <c r="AI115" s="382" t="n">
        <v>0</v>
      </c>
      <c r="AJ115" s="382" t="n">
        <v>0</v>
      </c>
      <c r="AK115" s="382" t="n">
        <v>0</v>
      </c>
      <c r="AL115" s="382" t="n">
        <v>0</v>
      </c>
      <c r="AM115" s="382" t="n">
        <v>0</v>
      </c>
      <c r="AN115" s="382" t="n">
        <v>0</v>
      </c>
      <c r="AO115" s="382" t="n">
        <v>0</v>
      </c>
      <c r="AP115" s="382" t="n">
        <v>0</v>
      </c>
      <c r="AQ115" s="382" t="n">
        <v>0</v>
      </c>
      <c r="AR115" s="382" t="n">
        <v>0</v>
      </c>
      <c r="AS115" s="382" t="n">
        <v>95.657079696154</v>
      </c>
      <c r="AT115" s="382" t="n">
        <v>98.22977014999999</v>
      </c>
      <c r="AU115" s="382" t="n">
        <v>98.355978435385</v>
      </c>
      <c r="AV115" s="382" t="n">
        <v>71.761861602308</v>
      </c>
      <c r="AW115" s="382" t="n">
        <v>73.04061439</v>
      </c>
      <c r="AX115" s="382" t="n">
        <v>73.031439793077</v>
      </c>
      <c r="AY115" s="382" t="n">
        <v>93.51823032215</v>
      </c>
      <c r="AZ115" s="382" t="n">
        <v>96.340449908227</v>
      </c>
      <c r="BA115" s="382" t="n">
        <v>96.19818215758499</v>
      </c>
      <c r="BB115" s="382" t="n">
        <v>2351.5612948994</v>
      </c>
      <c r="BC115" s="382" t="n">
        <v>2349.56401968</v>
      </c>
      <c r="BD115" s="382" t="n">
        <v>2351.8642468587</v>
      </c>
      <c r="BE115" s="382" t="n">
        <v>1742.0861151737</v>
      </c>
      <c r="BF115" s="382" t="n">
        <v>1742.38052743</v>
      </c>
      <c r="BG115" s="382" t="n">
        <v>1742.5670268437</v>
      </c>
      <c r="BH115" s="382" t="n">
        <v>2220.4369328289</v>
      </c>
      <c r="BI115" s="382" t="n">
        <v>2221.8206496872</v>
      </c>
      <c r="BJ115" s="382" t="n">
        <v>2221.0550028177</v>
      </c>
    </row>
    <row r="116" ht="72" customHeight="1">
      <c r="A116" s="381" t="inlineStr">
        <is>
          <t>EF-SV-6</t>
        </is>
      </c>
      <c r="B116" s="381" t="inlineStr">
        <is>
          <t>Dispositifs médicaux (LPP)</t>
        </is>
      </c>
      <c r="C116" s="382" t="n">
        <v>280.99602773001</v>
      </c>
      <c r="D116" s="383" t="n">
        <v>292.62275529</v>
      </c>
      <c r="E116" s="383" t="n">
        <v>301.56698528</v>
      </c>
      <c r="F116" s="382" t="n">
        <v>7233.6106259503</v>
      </c>
      <c r="G116" s="383" t="n">
        <v>7805.41636251</v>
      </c>
      <c r="H116" s="383" t="n">
        <v>8059.55588945</v>
      </c>
      <c r="I116" s="382" t="n">
        <v>0</v>
      </c>
      <c r="J116" s="383" t="n">
        <v>0</v>
      </c>
      <c r="K116" s="383" t="n">
        <v>0</v>
      </c>
      <c r="L116" s="382" t="n">
        <v>0</v>
      </c>
      <c r="M116" s="383" t="n">
        <v>0</v>
      </c>
      <c r="N116" s="383" t="n">
        <v>0</v>
      </c>
      <c r="O116" s="382" t="n">
        <v>0</v>
      </c>
      <c r="P116" s="383" t="n">
        <v>0</v>
      </c>
      <c r="Q116" s="383" t="n">
        <v>0</v>
      </c>
      <c r="R116" s="382" t="n">
        <v>0</v>
      </c>
      <c r="S116" s="383" t="n">
        <v>0</v>
      </c>
      <c r="T116" s="383" t="n">
        <v>0</v>
      </c>
      <c r="U116" s="382" t="n">
        <v>0</v>
      </c>
      <c r="V116" s="382" t="n">
        <v>0</v>
      </c>
      <c r="W116" s="382" t="n">
        <v>0</v>
      </c>
      <c r="X116" s="382" t="n">
        <v>0</v>
      </c>
      <c r="Y116" s="382" t="n">
        <v>0</v>
      </c>
      <c r="Z116" s="382" t="n">
        <v>0</v>
      </c>
      <c r="AA116" s="382" t="n">
        <v>0</v>
      </c>
      <c r="AB116" s="382" t="n">
        <v>0</v>
      </c>
      <c r="AC116" s="382" t="n">
        <v>0</v>
      </c>
      <c r="AD116" s="382" t="n">
        <v>0</v>
      </c>
      <c r="AE116" s="382" t="n">
        <v>0</v>
      </c>
      <c r="AF116" s="382" t="n">
        <v>0</v>
      </c>
      <c r="AG116" s="382" t="n">
        <v>0</v>
      </c>
      <c r="AH116" s="382" t="n">
        <v>0</v>
      </c>
      <c r="AI116" s="382" t="n">
        <v>0</v>
      </c>
      <c r="AJ116" s="382" t="n">
        <v>0</v>
      </c>
      <c r="AK116" s="382" t="n">
        <v>0</v>
      </c>
      <c r="AL116" s="382" t="n">
        <v>0</v>
      </c>
      <c r="AM116" s="382" t="n">
        <v>0</v>
      </c>
      <c r="AN116" s="382" t="n">
        <v>0</v>
      </c>
      <c r="AO116" s="382" t="n">
        <v>0</v>
      </c>
      <c r="AP116" s="382" t="n">
        <v>0</v>
      </c>
      <c r="AQ116" s="382" t="n">
        <v>0</v>
      </c>
      <c r="AR116" s="382" t="n">
        <v>0</v>
      </c>
      <c r="AS116" s="382" t="n">
        <v>334.26895965472</v>
      </c>
      <c r="AT116" s="382" t="n">
        <v>304.34084934002</v>
      </c>
      <c r="AU116" s="382" t="n">
        <v>359.04037176916</v>
      </c>
      <c r="AV116" s="382" t="n">
        <v>353.24186930555</v>
      </c>
      <c r="AW116" s="382" t="n">
        <v>326.15674066002</v>
      </c>
      <c r="AX116" s="382" t="n">
        <v>388.40187933249</v>
      </c>
      <c r="AY116" s="382" t="n">
        <v>363.22896975228</v>
      </c>
      <c r="AZ116" s="382" t="n">
        <v>335.56314386247</v>
      </c>
      <c r="BA116" s="382" t="n">
        <v>399.01522704097</v>
      </c>
      <c r="BB116" s="382" t="n">
        <v>8480.2596668857</v>
      </c>
      <c r="BC116" s="382" t="n">
        <v>7233.3896143206</v>
      </c>
      <c r="BD116" s="382" t="n">
        <v>8479.9725623451</v>
      </c>
      <c r="BE116" s="382" t="n">
        <v>9247.100535890801</v>
      </c>
      <c r="BF116" s="382" t="n">
        <v>7805.4541309408</v>
      </c>
      <c r="BG116" s="382" t="n">
        <v>9247.1283299936</v>
      </c>
      <c r="BH116" s="382" t="n">
        <v>9546.0815760105</v>
      </c>
      <c r="BI116" s="382" t="n">
        <v>8059.5536472903</v>
      </c>
      <c r="BJ116" s="382" t="n">
        <v>9546.140236630999</v>
      </c>
    </row>
    <row r="117" ht="72" customHeight="1">
      <c r="A117" s="381" t="inlineStr">
        <is>
          <t>EF-SV-7</t>
        </is>
      </c>
      <c r="B117" s="381" t="inlineStr">
        <is>
          <t>Indemnités journalières</t>
        </is>
      </c>
      <c r="C117" s="382" t="n">
        <v>702.65791857</v>
      </c>
      <c r="D117" s="383" t="n">
        <v>721.47290315</v>
      </c>
      <c r="E117" s="383" t="n">
        <v>792.7761336</v>
      </c>
      <c r="F117" s="382" t="n">
        <v>18520.92181485</v>
      </c>
      <c r="G117" s="383" t="n">
        <v>17900.75379239</v>
      </c>
      <c r="H117" s="383" t="n">
        <v>19926.01062591</v>
      </c>
      <c r="I117" s="382" t="n">
        <v>0</v>
      </c>
      <c r="J117" s="383" t="n">
        <v>0</v>
      </c>
      <c r="K117" s="383" t="n">
        <v>0</v>
      </c>
      <c r="L117" s="382" t="n">
        <v>0</v>
      </c>
      <c r="M117" s="383" t="n">
        <v>0</v>
      </c>
      <c r="N117" s="383" t="n">
        <v>0</v>
      </c>
      <c r="O117" s="382" t="n">
        <v>0</v>
      </c>
      <c r="P117" s="383" t="n">
        <v>0</v>
      </c>
      <c r="Q117" s="383" t="n">
        <v>0</v>
      </c>
      <c r="R117" s="382" t="n">
        <v>0</v>
      </c>
      <c r="S117" s="383" t="n">
        <v>0</v>
      </c>
      <c r="T117" s="383" t="n">
        <v>0</v>
      </c>
      <c r="U117" s="382" t="n">
        <v>0</v>
      </c>
      <c r="V117" s="382" t="n">
        <v>0</v>
      </c>
      <c r="W117" s="382" t="n">
        <v>0</v>
      </c>
      <c r="X117" s="382" t="n">
        <v>0</v>
      </c>
      <c r="Y117" s="382" t="n">
        <v>0</v>
      </c>
      <c r="Z117" s="382" t="n">
        <v>0</v>
      </c>
      <c r="AA117" s="382" t="n">
        <v>0</v>
      </c>
      <c r="AB117" s="382" t="n">
        <v>0</v>
      </c>
      <c r="AC117" s="382" t="n">
        <v>0</v>
      </c>
      <c r="AD117" s="382" t="n">
        <v>0</v>
      </c>
      <c r="AE117" s="382" t="n">
        <v>0</v>
      </c>
      <c r="AF117" s="382" t="n">
        <v>0</v>
      </c>
      <c r="AG117" s="382" t="n">
        <v>0</v>
      </c>
      <c r="AH117" s="382" t="n">
        <v>0</v>
      </c>
      <c r="AI117" s="382" t="n">
        <v>0</v>
      </c>
      <c r="AJ117" s="382" t="n">
        <v>0</v>
      </c>
      <c r="AK117" s="382" t="n">
        <v>0</v>
      </c>
      <c r="AL117" s="382" t="n">
        <v>0</v>
      </c>
      <c r="AM117" s="382" t="n">
        <v>0</v>
      </c>
      <c r="AN117" s="382" t="n">
        <v>0</v>
      </c>
      <c r="AO117" s="382" t="n">
        <v>0</v>
      </c>
      <c r="AP117" s="382" t="n">
        <v>0</v>
      </c>
      <c r="AQ117" s="382" t="n">
        <v>0</v>
      </c>
      <c r="AR117" s="382" t="n">
        <v>0</v>
      </c>
      <c r="AS117" s="382" t="n">
        <v>702.65791857</v>
      </c>
      <c r="AT117" s="382" t="n">
        <v>758.7940839</v>
      </c>
      <c r="AU117" s="382" t="n">
        <v>758.7940839</v>
      </c>
      <c r="AV117" s="382" t="n">
        <v>721.47290315</v>
      </c>
      <c r="AW117" s="382" t="n">
        <v>725.47132273</v>
      </c>
      <c r="AX117" s="382" t="n">
        <v>725.47132273</v>
      </c>
      <c r="AY117" s="382" t="n">
        <v>792.77613359733</v>
      </c>
      <c r="AZ117" s="382" t="n">
        <v>798.8572915411</v>
      </c>
      <c r="BA117" s="382" t="n">
        <v>798.8572915411</v>
      </c>
      <c r="BB117" s="382" t="n">
        <v>18520.92181485</v>
      </c>
      <c r="BC117" s="382" t="n">
        <v>18522.01549642</v>
      </c>
      <c r="BD117" s="382" t="n">
        <v>18522.01549642</v>
      </c>
      <c r="BE117" s="382" t="n">
        <v>17900.75379239</v>
      </c>
      <c r="BF117" s="382" t="n">
        <v>17901.43654185</v>
      </c>
      <c r="BG117" s="382" t="n">
        <v>17901.43654185</v>
      </c>
      <c r="BH117" s="382" t="n">
        <v>19926.010625911</v>
      </c>
      <c r="BI117" s="382" t="n">
        <v>19926.671315308</v>
      </c>
      <c r="BJ117" s="382" t="n">
        <v>19926.671315308</v>
      </c>
    </row>
    <row r="118" ht="36" customHeight="1">
      <c r="A118" s="381" t="inlineStr">
        <is>
          <t>EF-SV-7-1</t>
        </is>
      </c>
      <c r="B118" s="381" t="inlineStr">
        <is>
          <t>IJ Maladie</t>
        </is>
      </c>
      <c r="C118" s="382" t="n">
        <v>437.26428939</v>
      </c>
      <c r="D118" s="383" t="n">
        <v>443.70943632</v>
      </c>
      <c r="E118" s="383" t="n">
        <v>509.36723677</v>
      </c>
      <c r="F118" s="382" t="n">
        <v>11581.93934025</v>
      </c>
      <c r="G118" s="383" t="n">
        <v>10579.3756866</v>
      </c>
      <c r="H118" s="383" t="n">
        <v>12323.40783004</v>
      </c>
      <c r="I118" s="382" t="n">
        <v>0</v>
      </c>
      <c r="J118" s="383" t="n">
        <v>0</v>
      </c>
      <c r="K118" s="383" t="n">
        <v>0</v>
      </c>
      <c r="L118" s="382" t="n">
        <v>0</v>
      </c>
      <c r="M118" s="383" t="n">
        <v>0</v>
      </c>
      <c r="N118" s="383" t="n">
        <v>0</v>
      </c>
      <c r="O118" s="382" t="n">
        <v>0</v>
      </c>
      <c r="P118" s="383" t="n">
        <v>0</v>
      </c>
      <c r="Q118" s="383" t="n">
        <v>0</v>
      </c>
      <c r="R118" s="382" t="n">
        <v>0</v>
      </c>
      <c r="S118" s="383" t="n">
        <v>0</v>
      </c>
      <c r="T118" s="383" t="n">
        <v>0</v>
      </c>
      <c r="U118" s="382" t="n">
        <v>0</v>
      </c>
      <c r="V118" s="382" t="n">
        <v>0</v>
      </c>
      <c r="W118" s="382" t="n">
        <v>0</v>
      </c>
      <c r="X118" s="382" t="n">
        <v>0</v>
      </c>
      <c r="Y118" s="382" t="n">
        <v>0</v>
      </c>
      <c r="Z118" s="382" t="n">
        <v>0</v>
      </c>
      <c r="AA118" s="382" t="n">
        <v>0</v>
      </c>
      <c r="AB118" s="382" t="n">
        <v>0</v>
      </c>
      <c r="AC118" s="382" t="n">
        <v>0</v>
      </c>
      <c r="AD118" s="382" t="n">
        <v>0</v>
      </c>
      <c r="AE118" s="382" t="n">
        <v>0</v>
      </c>
      <c r="AF118" s="382" t="n">
        <v>0</v>
      </c>
      <c r="AG118" s="382" t="n">
        <v>0</v>
      </c>
      <c r="AH118" s="382" t="n">
        <v>0</v>
      </c>
      <c r="AI118" s="382" t="n">
        <v>0</v>
      </c>
      <c r="AJ118" s="382" t="n">
        <v>0</v>
      </c>
      <c r="AK118" s="382" t="n">
        <v>0</v>
      </c>
      <c r="AL118" s="382" t="n">
        <v>0</v>
      </c>
      <c r="AM118" s="382" t="n">
        <v>0</v>
      </c>
      <c r="AN118" s="382" t="n">
        <v>0</v>
      </c>
      <c r="AO118" s="382" t="n">
        <v>0</v>
      </c>
      <c r="AP118" s="382" t="n">
        <v>0</v>
      </c>
      <c r="AQ118" s="382" t="n">
        <v>0</v>
      </c>
      <c r="AR118" s="382" t="n">
        <v>0</v>
      </c>
      <c r="AS118" s="382" t="n">
        <v>437.26428939</v>
      </c>
      <c r="AT118" s="382" t="n">
        <v>492.12694476</v>
      </c>
      <c r="AU118" s="382" t="n">
        <v>492.12694476</v>
      </c>
      <c r="AV118" s="382" t="n">
        <v>443.70943632</v>
      </c>
      <c r="AW118" s="382" t="n">
        <v>445.88400736</v>
      </c>
      <c r="AX118" s="382" t="n">
        <v>445.88400736</v>
      </c>
      <c r="AY118" s="382" t="n">
        <v>509.3672367716</v>
      </c>
      <c r="AZ118" s="382" t="n">
        <v>512.7751387895</v>
      </c>
      <c r="BA118" s="382" t="n">
        <v>512.7751387895</v>
      </c>
      <c r="BB118" s="382" t="n">
        <v>11581.93934025</v>
      </c>
      <c r="BC118" s="382" t="n">
        <v>11583.25974003</v>
      </c>
      <c r="BD118" s="382" t="n">
        <v>11583.25974003</v>
      </c>
      <c r="BE118" s="382" t="n">
        <v>10579.3756866</v>
      </c>
      <c r="BF118" s="382" t="n">
        <v>10580.19876925</v>
      </c>
      <c r="BG118" s="382" t="n">
        <v>10580.19876925</v>
      </c>
      <c r="BH118" s="382" t="n">
        <v>12323.407830035</v>
      </c>
      <c r="BI118" s="382" t="n">
        <v>12324.160406996</v>
      </c>
      <c r="BJ118" s="382" t="n">
        <v>12324.160406996</v>
      </c>
    </row>
    <row r="119" ht="60" customHeight="1">
      <c r="A119" s="381" t="inlineStr">
        <is>
          <t>EF-SV-7-2</t>
        </is>
      </c>
      <c r="B119" s="381" t="inlineStr">
        <is>
          <t>IJ Accident du travail</t>
        </is>
      </c>
      <c r="C119" s="382" t="n">
        <v>161.1397475</v>
      </c>
      <c r="D119" s="383" t="n">
        <v>170.8476341</v>
      </c>
      <c r="E119" s="383" t="n">
        <v>173.87539952</v>
      </c>
      <c r="F119" s="382" t="n">
        <v>3883.70954865</v>
      </c>
      <c r="G119" s="383" t="n">
        <v>4098.30858224</v>
      </c>
      <c r="H119" s="383" t="n">
        <v>4328.92859558</v>
      </c>
      <c r="I119" s="382" t="n">
        <v>0</v>
      </c>
      <c r="J119" s="383" t="n">
        <v>0</v>
      </c>
      <c r="K119" s="383" t="n">
        <v>0</v>
      </c>
      <c r="L119" s="382" t="n">
        <v>0</v>
      </c>
      <c r="M119" s="383" t="n">
        <v>0</v>
      </c>
      <c r="N119" s="383" t="n">
        <v>0</v>
      </c>
      <c r="O119" s="382" t="n">
        <v>0</v>
      </c>
      <c r="P119" s="383" t="n">
        <v>0</v>
      </c>
      <c r="Q119" s="383" t="n">
        <v>0</v>
      </c>
      <c r="R119" s="382" t="n">
        <v>0</v>
      </c>
      <c r="S119" s="383" t="n">
        <v>0</v>
      </c>
      <c r="T119" s="383" t="n">
        <v>0</v>
      </c>
      <c r="U119" s="382" t="n">
        <v>0</v>
      </c>
      <c r="V119" s="382" t="n">
        <v>0</v>
      </c>
      <c r="W119" s="382" t="n">
        <v>0</v>
      </c>
      <c r="X119" s="382" t="n">
        <v>0</v>
      </c>
      <c r="Y119" s="382" t="n">
        <v>0</v>
      </c>
      <c r="Z119" s="382" t="n">
        <v>0</v>
      </c>
      <c r="AA119" s="382" t="n">
        <v>0</v>
      </c>
      <c r="AB119" s="382" t="n">
        <v>0</v>
      </c>
      <c r="AC119" s="382" t="n">
        <v>0</v>
      </c>
      <c r="AD119" s="382" t="n">
        <v>0</v>
      </c>
      <c r="AE119" s="382" t="n">
        <v>0</v>
      </c>
      <c r="AF119" s="382" t="n">
        <v>0</v>
      </c>
      <c r="AG119" s="382" t="n">
        <v>0</v>
      </c>
      <c r="AH119" s="382" t="n">
        <v>0</v>
      </c>
      <c r="AI119" s="382" t="n">
        <v>0</v>
      </c>
      <c r="AJ119" s="382" t="n">
        <v>0</v>
      </c>
      <c r="AK119" s="382" t="n">
        <v>0</v>
      </c>
      <c r="AL119" s="382" t="n">
        <v>0</v>
      </c>
      <c r="AM119" s="382" t="n">
        <v>0</v>
      </c>
      <c r="AN119" s="382" t="n">
        <v>0</v>
      </c>
      <c r="AO119" s="382" t="n">
        <v>0</v>
      </c>
      <c r="AP119" s="382" t="n">
        <v>0</v>
      </c>
      <c r="AQ119" s="382" t="n">
        <v>0</v>
      </c>
      <c r="AR119" s="382" t="n">
        <v>0</v>
      </c>
      <c r="AS119" s="382" t="n">
        <v>161.1397475</v>
      </c>
      <c r="AT119" s="382" t="n">
        <v>162.47539179</v>
      </c>
      <c r="AU119" s="382" t="n">
        <v>162.47539179</v>
      </c>
      <c r="AV119" s="382" t="n">
        <v>170.8476341</v>
      </c>
      <c r="AW119" s="382" t="n">
        <v>172.7291267</v>
      </c>
      <c r="AX119" s="382" t="n">
        <v>172.7291267</v>
      </c>
      <c r="AY119" s="382" t="n">
        <v>173.8753995213</v>
      </c>
      <c r="AZ119" s="382" t="n">
        <v>176.59765871636</v>
      </c>
      <c r="BA119" s="382" t="n">
        <v>176.59765871636</v>
      </c>
      <c r="BB119" s="382" t="n">
        <v>3883.70954865</v>
      </c>
      <c r="BC119" s="382" t="n">
        <v>3883.48283044</v>
      </c>
      <c r="BD119" s="382" t="n">
        <v>3883.48283044</v>
      </c>
      <c r="BE119" s="382" t="n">
        <v>4098.30858224</v>
      </c>
      <c r="BF119" s="382" t="n">
        <v>4098.16824905</v>
      </c>
      <c r="BG119" s="382" t="n">
        <v>4098.16824905</v>
      </c>
      <c r="BH119" s="382" t="n">
        <v>4328.9285955819</v>
      </c>
      <c r="BI119" s="382" t="n">
        <v>4328.831970848</v>
      </c>
      <c r="BJ119" s="382" t="n">
        <v>4328.831970848</v>
      </c>
    </row>
    <row r="120" ht="36" customHeight="1">
      <c r="A120" s="381" t="inlineStr">
        <is>
          <t>EF-SV-7-3</t>
        </is>
      </c>
      <c r="B120" s="381" t="inlineStr">
        <is>
          <t>IJ Maternité</t>
        </is>
      </c>
      <c r="C120" s="382" t="n">
        <v>104.25388168</v>
      </c>
      <c r="D120" s="383" t="n">
        <v>106.91583273</v>
      </c>
      <c r="E120" s="383" t="n">
        <v>109.5334973</v>
      </c>
      <c r="F120" s="382" t="n">
        <v>3055.27292595</v>
      </c>
      <c r="G120" s="383" t="n">
        <v>3223.06952355</v>
      </c>
      <c r="H120" s="383" t="n">
        <v>3273.67420029</v>
      </c>
      <c r="I120" s="382" t="n">
        <v>0</v>
      </c>
      <c r="J120" s="383" t="n">
        <v>0</v>
      </c>
      <c r="K120" s="383" t="n">
        <v>0</v>
      </c>
      <c r="L120" s="382" t="n">
        <v>0</v>
      </c>
      <c r="M120" s="383" t="n">
        <v>0</v>
      </c>
      <c r="N120" s="383" t="n">
        <v>0</v>
      </c>
      <c r="O120" s="382" t="n">
        <v>0</v>
      </c>
      <c r="P120" s="383" t="n">
        <v>0</v>
      </c>
      <c r="Q120" s="383" t="n">
        <v>0</v>
      </c>
      <c r="R120" s="382" t="n">
        <v>0</v>
      </c>
      <c r="S120" s="383" t="n">
        <v>0</v>
      </c>
      <c r="T120" s="383" t="n">
        <v>0</v>
      </c>
      <c r="U120" s="382" t="n">
        <v>0</v>
      </c>
      <c r="V120" s="382" t="n">
        <v>0</v>
      </c>
      <c r="W120" s="382" t="n">
        <v>0</v>
      </c>
      <c r="X120" s="382" t="n">
        <v>0</v>
      </c>
      <c r="Y120" s="382" t="n">
        <v>0</v>
      </c>
      <c r="Z120" s="382" t="n">
        <v>0</v>
      </c>
      <c r="AA120" s="382" t="n">
        <v>0</v>
      </c>
      <c r="AB120" s="382" t="n">
        <v>0</v>
      </c>
      <c r="AC120" s="382" t="n">
        <v>0</v>
      </c>
      <c r="AD120" s="382" t="n">
        <v>0</v>
      </c>
      <c r="AE120" s="382" t="n">
        <v>0</v>
      </c>
      <c r="AF120" s="382" t="n">
        <v>0</v>
      </c>
      <c r="AG120" s="382" t="n">
        <v>0</v>
      </c>
      <c r="AH120" s="382" t="n">
        <v>0</v>
      </c>
      <c r="AI120" s="382" t="n">
        <v>0</v>
      </c>
      <c r="AJ120" s="382" t="n">
        <v>0</v>
      </c>
      <c r="AK120" s="382" t="n">
        <v>0</v>
      </c>
      <c r="AL120" s="382" t="n">
        <v>0</v>
      </c>
      <c r="AM120" s="382" t="n">
        <v>0</v>
      </c>
      <c r="AN120" s="382" t="n">
        <v>0</v>
      </c>
      <c r="AO120" s="382" t="n">
        <v>0</v>
      </c>
      <c r="AP120" s="382" t="n">
        <v>0</v>
      </c>
      <c r="AQ120" s="382" t="n">
        <v>0</v>
      </c>
      <c r="AR120" s="382" t="n">
        <v>0</v>
      </c>
      <c r="AS120" s="382" t="n">
        <v>104.25388168</v>
      </c>
      <c r="AT120" s="382" t="n">
        <v>104.19174735</v>
      </c>
      <c r="AU120" s="382" t="n">
        <v>104.19174735</v>
      </c>
      <c r="AV120" s="382" t="n">
        <v>106.91583273</v>
      </c>
      <c r="AW120" s="382" t="n">
        <v>106.85818867</v>
      </c>
      <c r="AX120" s="382" t="n">
        <v>106.85818867</v>
      </c>
      <c r="AY120" s="382" t="n">
        <v>109.53349730443</v>
      </c>
      <c r="AZ120" s="382" t="n">
        <v>109.48449403524</v>
      </c>
      <c r="BA120" s="382" t="n">
        <v>109.48449403524</v>
      </c>
      <c r="BB120" s="382" t="n">
        <v>3055.27292595</v>
      </c>
      <c r="BC120" s="382" t="n">
        <v>3055.27292595</v>
      </c>
      <c r="BD120" s="382" t="n">
        <v>3055.27292595</v>
      </c>
      <c r="BE120" s="382" t="n">
        <v>3223.06952355</v>
      </c>
      <c r="BF120" s="382" t="n">
        <v>3223.06952355</v>
      </c>
      <c r="BG120" s="382" t="n">
        <v>3223.06952355</v>
      </c>
      <c r="BH120" s="382" t="n">
        <v>3273.6742002935</v>
      </c>
      <c r="BI120" s="382" t="n">
        <v>3273.6789374636</v>
      </c>
      <c r="BJ120" s="382" t="n">
        <v>3273.6789374636</v>
      </c>
    </row>
    <row r="121" ht="36" customHeight="1">
      <c r="A121" s="381" t="inlineStr">
        <is>
          <t>EF-SV-8</t>
        </is>
      </c>
      <c r="B121" s="381" t="inlineStr">
        <is>
          <t>Centres de santé</t>
        </is>
      </c>
      <c r="C121" s="382" t="n">
        <v>42.70190655</v>
      </c>
      <c r="D121" s="383" t="n">
        <v>49.3318072</v>
      </c>
      <c r="E121" s="383" t="n">
        <v>51.00992199</v>
      </c>
      <c r="F121" s="382" t="n">
        <v>1139.61033774</v>
      </c>
      <c r="G121" s="383" t="n">
        <v>1467.14910969</v>
      </c>
      <c r="H121" s="383" t="n">
        <v>1643.66230925</v>
      </c>
      <c r="I121" s="382" t="n">
        <v>0</v>
      </c>
      <c r="J121" s="383" t="n">
        <v>0</v>
      </c>
      <c r="K121" s="383" t="n">
        <v>0</v>
      </c>
      <c r="L121" s="382" t="n">
        <v>0</v>
      </c>
      <c r="M121" s="383" t="n">
        <v>0</v>
      </c>
      <c r="N121" s="383" t="n">
        <v>0</v>
      </c>
      <c r="O121" s="382" t="n">
        <v>0</v>
      </c>
      <c r="P121" s="383" t="n">
        <v>0</v>
      </c>
      <c r="Q121" s="383" t="n">
        <v>0</v>
      </c>
      <c r="R121" s="382" t="n">
        <v>0</v>
      </c>
      <c r="S121" s="383" t="n">
        <v>0</v>
      </c>
      <c r="T121" s="383" t="n">
        <v>0</v>
      </c>
      <c r="U121" s="382" t="n">
        <v>0</v>
      </c>
      <c r="V121" s="382" t="n">
        <v>0</v>
      </c>
      <c r="W121" s="382" t="n">
        <v>0</v>
      </c>
      <c r="X121" s="382" t="n">
        <v>0</v>
      </c>
      <c r="Y121" s="382" t="n">
        <v>0</v>
      </c>
      <c r="Z121" s="382" t="n">
        <v>0</v>
      </c>
      <c r="AA121" s="382" t="n">
        <v>0</v>
      </c>
      <c r="AB121" s="382" t="n">
        <v>0</v>
      </c>
      <c r="AC121" s="382" t="n">
        <v>0</v>
      </c>
      <c r="AD121" s="382" t="n">
        <v>0</v>
      </c>
      <c r="AE121" s="382" t="n">
        <v>0</v>
      </c>
      <c r="AF121" s="382" t="n">
        <v>0</v>
      </c>
      <c r="AG121" s="382" t="n">
        <v>0</v>
      </c>
      <c r="AH121" s="382" t="n">
        <v>0</v>
      </c>
      <c r="AI121" s="382" t="n">
        <v>0</v>
      </c>
      <c r="AJ121" s="382" t="n">
        <v>0</v>
      </c>
      <c r="AK121" s="382" t="n">
        <v>0</v>
      </c>
      <c r="AL121" s="382" t="n">
        <v>0</v>
      </c>
      <c r="AM121" s="382" t="n">
        <v>0</v>
      </c>
      <c r="AN121" s="382" t="n">
        <v>0</v>
      </c>
      <c r="AO121" s="382" t="n">
        <v>0</v>
      </c>
      <c r="AP121" s="382" t="n">
        <v>0</v>
      </c>
      <c r="AQ121" s="382" t="n">
        <v>0</v>
      </c>
      <c r="AR121" s="382" t="n">
        <v>0</v>
      </c>
      <c r="AS121" s="382" t="n">
        <v>50.132027050464</v>
      </c>
      <c r="AT121" s="382" t="n">
        <v>42.49097076</v>
      </c>
      <c r="AU121" s="382" t="n">
        <v>49.922899193797</v>
      </c>
      <c r="AV121" s="382" t="n">
        <v>58.945161021957</v>
      </c>
      <c r="AW121" s="382" t="n">
        <v>49.11631746</v>
      </c>
      <c r="AX121" s="382" t="n">
        <v>58.74158887291</v>
      </c>
      <c r="AY121" s="382" t="n">
        <v>61.09055234082</v>
      </c>
      <c r="AZ121" s="382" t="n">
        <v>50.75235537826</v>
      </c>
      <c r="BA121" s="382" t="n">
        <v>60.859061608095</v>
      </c>
      <c r="BB121" s="382" t="n">
        <v>1400.2722777591</v>
      </c>
      <c r="BC121" s="382" t="n">
        <v>1135.28571485</v>
      </c>
      <c r="BD121" s="382" t="n">
        <v>1395.9472218091</v>
      </c>
      <c r="BE121" s="382" t="n">
        <v>1822.9992528205</v>
      </c>
      <c r="BF121" s="382" t="n">
        <v>1460.19211981</v>
      </c>
      <c r="BG121" s="382" t="n">
        <v>1816.0424598405</v>
      </c>
      <c r="BH121" s="382" t="n">
        <v>2052.4776492593</v>
      </c>
      <c r="BI121" s="382" t="n">
        <v>1635.8376840959</v>
      </c>
      <c r="BJ121" s="382" t="n">
        <v>2044.6513046658</v>
      </c>
    </row>
    <row r="122" ht="96" customHeight="1">
      <c r="A122" s="381" t="inlineStr">
        <is>
          <t>EF-SV-10</t>
        </is>
      </c>
      <c r="B122" s="381" t="inlineStr">
        <is>
          <t>Autres dépenses de soins de ville</t>
        </is>
      </c>
      <c r="C122" s="382" t="n">
        <v>110.18697031084</v>
      </c>
      <c r="D122" s="383" t="n">
        <v>165.38699767</v>
      </c>
      <c r="E122" s="383" t="n">
        <v>140.18723449</v>
      </c>
      <c r="F122" s="382" t="n">
        <v>2783.841021494</v>
      </c>
      <c r="G122" s="383" t="n">
        <v>4132.88648388</v>
      </c>
      <c r="H122" s="383" t="n">
        <v>3591.5825129</v>
      </c>
      <c r="I122" s="382" t="n">
        <v>0</v>
      </c>
      <c r="J122" s="383" t="n">
        <v>0</v>
      </c>
      <c r="K122" s="383" t="n">
        <v>0</v>
      </c>
      <c r="L122" s="382" t="n">
        <v>0</v>
      </c>
      <c r="M122" s="383" t="n">
        <v>0</v>
      </c>
      <c r="N122" s="383" t="n">
        <v>0</v>
      </c>
      <c r="O122" s="382" t="n">
        <v>0</v>
      </c>
      <c r="P122" s="383" t="n">
        <v>0</v>
      </c>
      <c r="Q122" s="383" t="n">
        <v>0</v>
      </c>
      <c r="R122" s="382" t="n">
        <v>0</v>
      </c>
      <c r="S122" s="383" t="n">
        <v>0</v>
      </c>
      <c r="T122" s="383" t="n">
        <v>0</v>
      </c>
      <c r="U122" s="382" t="n">
        <v>0</v>
      </c>
      <c r="V122" s="382" t="n">
        <v>0</v>
      </c>
      <c r="W122" s="382" t="n">
        <v>0</v>
      </c>
      <c r="X122" s="382" t="n">
        <v>0</v>
      </c>
      <c r="Y122" s="382" t="n">
        <v>0</v>
      </c>
      <c r="Z122" s="382" t="n">
        <v>0</v>
      </c>
      <c r="AA122" s="382" t="n">
        <v>0</v>
      </c>
      <c r="AB122" s="382" t="n">
        <v>0</v>
      </c>
      <c r="AC122" s="382" t="n">
        <v>0</v>
      </c>
      <c r="AD122" s="382" t="n">
        <v>0</v>
      </c>
      <c r="AE122" s="382" t="n">
        <v>0</v>
      </c>
      <c r="AF122" s="382" t="n">
        <v>0</v>
      </c>
      <c r="AG122" s="382" t="n">
        <v>0</v>
      </c>
      <c r="AH122" s="382" t="n">
        <v>0</v>
      </c>
      <c r="AI122" s="382" t="n">
        <v>0</v>
      </c>
      <c r="AJ122" s="382" t="n">
        <v>0</v>
      </c>
      <c r="AK122" s="382" t="n">
        <v>0</v>
      </c>
      <c r="AL122" s="382" t="n">
        <v>0</v>
      </c>
      <c r="AM122" s="382" t="n">
        <v>0</v>
      </c>
      <c r="AN122" s="382" t="n">
        <v>0</v>
      </c>
      <c r="AO122" s="382" t="n">
        <v>0</v>
      </c>
      <c r="AP122" s="382" t="n">
        <v>0</v>
      </c>
      <c r="AQ122" s="382" t="n">
        <v>0</v>
      </c>
      <c r="AR122" s="382" t="n">
        <v>0</v>
      </c>
      <c r="AS122" s="382" t="n">
        <v>12.190834333432</v>
      </c>
      <c r="AT122" s="382" t="n">
        <v>9.4551259575094</v>
      </c>
      <c r="AU122" s="382" t="n">
        <v>10.576461120404</v>
      </c>
      <c r="AV122" s="382" t="n">
        <v>68.734188183928</v>
      </c>
      <c r="AW122" s="382" t="n">
        <v>64.783964717648</v>
      </c>
      <c r="AX122" s="382" t="n">
        <v>66.863681561048</v>
      </c>
      <c r="AY122" s="382" t="n">
        <v>33.996585829151</v>
      </c>
      <c r="AZ122" s="382" t="n">
        <v>29.301129261796</v>
      </c>
      <c r="BA122" s="382" t="n">
        <v>31.874936606798</v>
      </c>
      <c r="BB122" s="382" t="n">
        <v>279.96978368113</v>
      </c>
      <c r="BC122" s="382" t="n">
        <v>181.90427555116</v>
      </c>
      <c r="BD122" s="382" t="n">
        <v>218.39780612145</v>
      </c>
      <c r="BE122" s="382" t="n">
        <v>1644.6871991282</v>
      </c>
      <c r="BF122" s="382" t="n">
        <v>1516.7561992395</v>
      </c>
      <c r="BG122" s="382" t="n">
        <v>1579.7492505872</v>
      </c>
      <c r="BH122" s="382" t="n">
        <v>879.2529375149199</v>
      </c>
      <c r="BI122" s="382" t="n">
        <v>731.79701481878</v>
      </c>
      <c r="BJ122" s="382" t="n">
        <v>799.33826417824</v>
      </c>
    </row>
    <row r="123" ht="132" customHeight="1">
      <c r="A123" s="381" t="inlineStr">
        <is>
          <t>EF-SV-10-1</t>
        </is>
      </c>
      <c r="B123" s="381" t="inlineStr">
        <is>
          <t>Cotisations sociales des professionnels de santé</t>
        </is>
      </c>
      <c r="C123" s="382" t="n">
        <v>95.929024394968</v>
      </c>
      <c r="D123" s="383" t="n">
        <v>93.639105</v>
      </c>
      <c r="E123" s="383" t="n">
        <v>103.60845473</v>
      </c>
      <c r="F123" s="382" t="n">
        <v>2482.827881874</v>
      </c>
      <c r="G123" s="383" t="n">
        <v>2422.13213421</v>
      </c>
      <c r="H123" s="383" t="n">
        <v>2678.44554604</v>
      </c>
      <c r="I123" s="382" t="n">
        <v>0</v>
      </c>
      <c r="J123" s="383" t="n">
        <v>0</v>
      </c>
      <c r="K123" s="383" t="n">
        <v>0</v>
      </c>
      <c r="L123" s="382" t="n">
        <v>0</v>
      </c>
      <c r="M123" s="383" t="n">
        <v>0</v>
      </c>
      <c r="N123" s="383" t="n">
        <v>0</v>
      </c>
      <c r="O123" s="382" t="n">
        <v>0</v>
      </c>
      <c r="P123" s="383" t="n">
        <v>0</v>
      </c>
      <c r="Q123" s="383" t="n">
        <v>0</v>
      </c>
      <c r="R123" s="382" t="n">
        <v>0</v>
      </c>
      <c r="S123" s="383" t="n">
        <v>0</v>
      </c>
      <c r="T123" s="383" t="n">
        <v>0</v>
      </c>
      <c r="U123" s="382" t="n">
        <v>0</v>
      </c>
      <c r="V123" s="382" t="n">
        <v>0</v>
      </c>
      <c r="W123" s="382" t="n">
        <v>0</v>
      </c>
      <c r="X123" s="382" t="n">
        <v>0</v>
      </c>
      <c r="Y123" s="382" t="n">
        <v>0</v>
      </c>
      <c r="Z123" s="382" t="n">
        <v>0</v>
      </c>
      <c r="AA123" s="382" t="n">
        <v>0</v>
      </c>
      <c r="AB123" s="382" t="n">
        <v>0</v>
      </c>
      <c r="AC123" s="382" t="n">
        <v>0</v>
      </c>
      <c r="AD123" s="382" t="n">
        <v>0</v>
      </c>
      <c r="AE123" s="382" t="n">
        <v>0</v>
      </c>
      <c r="AF123" s="382" t="n">
        <v>0</v>
      </c>
      <c r="AG123" s="382" t="n">
        <v>0</v>
      </c>
      <c r="AH123" s="382" t="n">
        <v>0</v>
      </c>
      <c r="AI123" s="382" t="n">
        <v>0</v>
      </c>
      <c r="AJ123" s="382" t="n">
        <v>0</v>
      </c>
      <c r="AK123" s="382" t="n">
        <v>0</v>
      </c>
      <c r="AL123" s="382" t="n">
        <v>0</v>
      </c>
      <c r="AM123" s="382" t="n">
        <v>0</v>
      </c>
      <c r="AN123" s="382" t="n">
        <v>0</v>
      </c>
      <c r="AO123" s="382" t="n">
        <v>0</v>
      </c>
      <c r="AP123" s="382" t="n">
        <v>0</v>
      </c>
      <c r="AQ123" s="382" t="n">
        <v>0</v>
      </c>
      <c r="AR123" s="382" t="n">
        <v>0</v>
      </c>
      <c r="AS123" s="382" t="n">
        <v>1.90058723</v>
      </c>
      <c r="AT123" s="382" t="n">
        <v>0</v>
      </c>
      <c r="AU123" s="382" t="n">
        <v>0</v>
      </c>
      <c r="AV123" s="382" t="n">
        <v>2.32330722</v>
      </c>
      <c r="AW123" s="382" t="n">
        <v>0</v>
      </c>
      <c r="AX123" s="382" t="n">
        <v>0</v>
      </c>
      <c r="AY123" s="382" t="n">
        <v>2.3757366318808</v>
      </c>
      <c r="AZ123" s="382" t="n">
        <v>0</v>
      </c>
      <c r="BA123" s="382" t="n">
        <v>0</v>
      </c>
      <c r="BB123" s="382" t="n">
        <v>69.30211331</v>
      </c>
      <c r="BC123" s="382" t="n">
        <v>0</v>
      </c>
      <c r="BD123" s="382" t="n">
        <v>0</v>
      </c>
      <c r="BE123" s="382" t="n">
        <v>78.23450424000001</v>
      </c>
      <c r="BF123" s="382" t="n">
        <v>0</v>
      </c>
      <c r="BG123" s="382" t="n">
        <v>0</v>
      </c>
      <c r="BH123" s="382" t="n">
        <v>80</v>
      </c>
      <c r="BI123" s="382" t="n">
        <v>0</v>
      </c>
      <c r="BJ123" s="382" t="n">
        <v>0</v>
      </c>
    </row>
    <row r="124" ht="72" customHeight="1">
      <c r="A124" s="381" t="inlineStr">
        <is>
          <t>EF-SV-10-2</t>
        </is>
      </c>
      <c r="B124" s="381" t="inlineStr">
        <is>
          <t>Aides à la télétransmission</t>
        </is>
      </c>
      <c r="C124" s="382" t="n">
        <v>4.88803793</v>
      </c>
      <c r="D124" s="383" t="n">
        <v>7.03528082</v>
      </c>
      <c r="E124" s="383" t="n">
        <v>7.44613484</v>
      </c>
      <c r="F124" s="382" t="n">
        <v>119.1344805</v>
      </c>
      <c r="G124" s="383" t="n">
        <v>193.99544326</v>
      </c>
      <c r="H124" s="383" t="n">
        <v>181.42378943</v>
      </c>
      <c r="I124" s="382" t="n">
        <v>0</v>
      </c>
      <c r="J124" s="383" t="n">
        <v>0</v>
      </c>
      <c r="K124" s="383" t="n">
        <v>0</v>
      </c>
      <c r="L124" s="382" t="n">
        <v>0</v>
      </c>
      <c r="M124" s="383" t="n">
        <v>0</v>
      </c>
      <c r="N124" s="383" t="n">
        <v>0</v>
      </c>
      <c r="O124" s="382" t="n">
        <v>0</v>
      </c>
      <c r="P124" s="383" t="n">
        <v>0</v>
      </c>
      <c r="Q124" s="383" t="n">
        <v>0</v>
      </c>
      <c r="R124" s="382" t="n">
        <v>0</v>
      </c>
      <c r="S124" s="383" t="n">
        <v>0</v>
      </c>
      <c r="T124" s="383" t="n">
        <v>0</v>
      </c>
      <c r="U124" s="382" t="n">
        <v>0</v>
      </c>
      <c r="V124" s="382" t="n">
        <v>0</v>
      </c>
      <c r="W124" s="382" t="n">
        <v>0</v>
      </c>
      <c r="X124" s="382" t="n">
        <v>0</v>
      </c>
      <c r="Y124" s="382" t="n">
        <v>0</v>
      </c>
      <c r="Z124" s="382" t="n">
        <v>0</v>
      </c>
      <c r="AA124" s="382" t="n">
        <v>0</v>
      </c>
      <c r="AB124" s="382" t="n">
        <v>0</v>
      </c>
      <c r="AC124" s="382" t="n">
        <v>0</v>
      </c>
      <c r="AD124" s="382" t="n">
        <v>0</v>
      </c>
      <c r="AE124" s="382" t="n">
        <v>0</v>
      </c>
      <c r="AF124" s="382" t="n">
        <v>0</v>
      </c>
      <c r="AG124" s="382" t="n">
        <v>0</v>
      </c>
      <c r="AH124" s="382" t="n">
        <v>0</v>
      </c>
      <c r="AI124" s="382" t="n">
        <v>0</v>
      </c>
      <c r="AJ124" s="382" t="n">
        <v>0</v>
      </c>
      <c r="AK124" s="382" t="n">
        <v>0</v>
      </c>
      <c r="AL124" s="382" t="n">
        <v>0</v>
      </c>
      <c r="AM124" s="382" t="n">
        <v>0</v>
      </c>
      <c r="AN124" s="382" t="n">
        <v>0</v>
      </c>
      <c r="AO124" s="382" t="n">
        <v>0</v>
      </c>
      <c r="AP124" s="382" t="n">
        <v>0</v>
      </c>
      <c r="AQ124" s="382" t="n">
        <v>0</v>
      </c>
      <c r="AR124" s="382" t="n">
        <v>0</v>
      </c>
      <c r="AS124" s="382" t="n">
        <v>0</v>
      </c>
      <c r="AT124" s="382" t="n">
        <v>0</v>
      </c>
      <c r="AU124" s="382" t="n">
        <v>0</v>
      </c>
      <c r="AV124" s="382" t="n">
        <v>0</v>
      </c>
      <c r="AW124" s="382" t="n">
        <v>0</v>
      </c>
      <c r="AX124" s="382" t="n">
        <v>0</v>
      </c>
      <c r="AY124" s="382" t="n">
        <v>0</v>
      </c>
      <c r="AZ124" s="382" t="n">
        <v>0</v>
      </c>
      <c r="BA124" s="382" t="n">
        <v>0</v>
      </c>
      <c r="BB124" s="382" t="n">
        <v>0</v>
      </c>
      <c r="BC124" s="382" t="n">
        <v>0</v>
      </c>
      <c r="BD124" s="382" t="n">
        <v>0</v>
      </c>
      <c r="BE124" s="382" t="n">
        <v>0</v>
      </c>
      <c r="BF124" s="382" t="n">
        <v>0</v>
      </c>
      <c r="BG124" s="382" t="n">
        <v>0</v>
      </c>
      <c r="BH124" s="382" t="n">
        <v>0</v>
      </c>
      <c r="BI124" s="382" t="n">
        <v>0</v>
      </c>
      <c r="BJ124" s="382" t="n">
        <v>0</v>
      </c>
    </row>
    <row r="125" ht="96" customHeight="1">
      <c r="A125" s="381" t="inlineStr">
        <is>
          <t>EF-SV-10-3</t>
        </is>
      </c>
      <c r="B125" s="381" t="inlineStr">
        <is>
          <t>Autres dépenses de soins de ville</t>
        </is>
      </c>
      <c r="C125" s="382" t="n">
        <v>9.369907985876001</v>
      </c>
      <c r="D125" s="383" t="n">
        <v>12.25568187</v>
      </c>
      <c r="E125" s="383" t="n">
        <v>14.08176822</v>
      </c>
      <c r="F125" s="382" t="n">
        <v>181.87865912</v>
      </c>
      <c r="G125" s="383" t="n">
        <v>264.6052819</v>
      </c>
      <c r="H125" s="383" t="n">
        <v>302.37538889</v>
      </c>
      <c r="I125" s="382" t="n">
        <v>0</v>
      </c>
      <c r="J125" s="383" t="n">
        <v>0</v>
      </c>
      <c r="K125" s="383" t="n">
        <v>0</v>
      </c>
      <c r="L125" s="382" t="n">
        <v>0</v>
      </c>
      <c r="M125" s="383" t="n">
        <v>0</v>
      </c>
      <c r="N125" s="383" t="n">
        <v>0</v>
      </c>
      <c r="O125" s="382" t="n">
        <v>0</v>
      </c>
      <c r="P125" s="383" t="n">
        <v>0</v>
      </c>
      <c r="Q125" s="383" t="n">
        <v>0</v>
      </c>
      <c r="R125" s="382" t="n">
        <v>0</v>
      </c>
      <c r="S125" s="383" t="n">
        <v>0</v>
      </c>
      <c r="T125" s="383" t="n">
        <v>0</v>
      </c>
      <c r="U125" s="382" t="n">
        <v>0</v>
      </c>
      <c r="V125" s="382" t="n">
        <v>0</v>
      </c>
      <c r="W125" s="382" t="n">
        <v>0</v>
      </c>
      <c r="X125" s="382" t="n">
        <v>0</v>
      </c>
      <c r="Y125" s="382" t="n">
        <v>0</v>
      </c>
      <c r="Z125" s="382" t="n">
        <v>0</v>
      </c>
      <c r="AA125" s="382" t="n">
        <v>0</v>
      </c>
      <c r="AB125" s="382" t="n">
        <v>0</v>
      </c>
      <c r="AC125" s="382" t="n">
        <v>0</v>
      </c>
      <c r="AD125" s="382" t="n">
        <v>0</v>
      </c>
      <c r="AE125" s="382" t="n">
        <v>0</v>
      </c>
      <c r="AF125" s="382" t="n">
        <v>0</v>
      </c>
      <c r="AG125" s="382" t="n">
        <v>0</v>
      </c>
      <c r="AH125" s="382" t="n">
        <v>0</v>
      </c>
      <c r="AI125" s="382" t="n">
        <v>0</v>
      </c>
      <c r="AJ125" s="382" t="n">
        <v>0</v>
      </c>
      <c r="AK125" s="382" t="n">
        <v>0</v>
      </c>
      <c r="AL125" s="382" t="n">
        <v>0</v>
      </c>
      <c r="AM125" s="382" t="n">
        <v>0</v>
      </c>
      <c r="AN125" s="382" t="n">
        <v>0</v>
      </c>
      <c r="AO125" s="382" t="n">
        <v>0</v>
      </c>
      <c r="AP125" s="382" t="n">
        <v>0</v>
      </c>
      <c r="AQ125" s="382" t="n">
        <v>0</v>
      </c>
      <c r="AR125" s="382" t="n">
        <v>0</v>
      </c>
      <c r="AS125" s="382" t="n">
        <v>10.290247103432</v>
      </c>
      <c r="AT125" s="382" t="n">
        <v>9.4551259575094</v>
      </c>
      <c r="AU125" s="382" t="n">
        <v>10.576461120404</v>
      </c>
      <c r="AV125" s="382" t="n">
        <v>13.953950983928</v>
      </c>
      <c r="AW125" s="382" t="n">
        <v>12.416914847648</v>
      </c>
      <c r="AX125" s="382" t="n">
        <v>14.496631691048</v>
      </c>
      <c r="AY125" s="382" t="n">
        <v>16.56997249727</v>
      </c>
      <c r="AZ125" s="382" t="n">
        <v>14.283537101796</v>
      </c>
      <c r="BA125" s="382" t="n">
        <v>16.857344446798</v>
      </c>
      <c r="BB125" s="382" t="n">
        <v>210.66767037113</v>
      </c>
      <c r="BC125" s="382" t="n">
        <v>181.90427555116</v>
      </c>
      <c r="BD125" s="382" t="n">
        <v>218.39780612145</v>
      </c>
      <c r="BE125" s="382" t="n">
        <v>314.29907037819</v>
      </c>
      <c r="BF125" s="382" t="n">
        <v>264.60259972947</v>
      </c>
      <c r="BG125" s="382" t="n">
        <v>327.59565107721</v>
      </c>
      <c r="BH125" s="382" t="n">
        <v>369.91514897492</v>
      </c>
      <c r="BI125" s="382" t="n">
        <v>302.45922627877</v>
      </c>
      <c r="BJ125" s="382" t="n">
        <v>370.00047563824</v>
      </c>
    </row>
    <row r="126" ht="144" customHeight="1">
      <c r="A126" s="381" t="inlineStr">
        <is>
          <t>EF-SV-10-4</t>
        </is>
      </c>
      <c r="B126" s="381" t="inlineStr">
        <is>
          <t>dont rémunération PS campagne de vaccination Covid</t>
        </is>
      </c>
      <c r="C126" s="382" t="n">
        <v>0</v>
      </c>
      <c r="D126" s="383" t="n">
        <v>52.45692998</v>
      </c>
      <c r="E126" s="383" t="n">
        <v>15.0508767</v>
      </c>
      <c r="F126" s="382" t="n">
        <v>0</v>
      </c>
      <c r="G126" s="383" t="n">
        <v>1252.15362451</v>
      </c>
      <c r="H126" s="383" t="n">
        <v>429.33778854</v>
      </c>
      <c r="I126" s="382" t="n">
        <v>0</v>
      </c>
      <c r="J126" s="383" t="n">
        <v>0</v>
      </c>
      <c r="K126" s="383" t="n">
        <v>0</v>
      </c>
      <c r="L126" s="382" t="n">
        <v>0</v>
      </c>
      <c r="M126" s="383" t="n">
        <v>0</v>
      </c>
      <c r="N126" s="383" t="n">
        <v>0</v>
      </c>
      <c r="O126" s="382" t="n">
        <v>0</v>
      </c>
      <c r="P126" s="383" t="n">
        <v>0</v>
      </c>
      <c r="Q126" s="383" t="n">
        <v>0</v>
      </c>
      <c r="R126" s="382" t="n">
        <v>0</v>
      </c>
      <c r="S126" s="383" t="n">
        <v>0</v>
      </c>
      <c r="T126" s="383" t="n">
        <v>0</v>
      </c>
      <c r="U126" s="382" t="n">
        <v>0</v>
      </c>
      <c r="V126" s="382" t="n">
        <v>0</v>
      </c>
      <c r="W126" s="382" t="n">
        <v>0</v>
      </c>
      <c r="X126" s="382" t="n">
        <v>0</v>
      </c>
      <c r="Y126" s="382" t="n">
        <v>0</v>
      </c>
      <c r="Z126" s="382" t="n">
        <v>0</v>
      </c>
      <c r="AA126" s="382" t="n">
        <v>0</v>
      </c>
      <c r="AB126" s="382" t="n">
        <v>0</v>
      </c>
      <c r="AC126" s="382" t="n">
        <v>0</v>
      </c>
      <c r="AD126" s="382" t="n">
        <v>0</v>
      </c>
      <c r="AE126" s="382" t="n">
        <v>0</v>
      </c>
      <c r="AF126" s="382" t="n">
        <v>0</v>
      </c>
      <c r="AG126" s="382" t="n">
        <v>0</v>
      </c>
      <c r="AH126" s="382" t="n">
        <v>0</v>
      </c>
      <c r="AI126" s="382" t="n">
        <v>0</v>
      </c>
      <c r="AJ126" s="382" t="n">
        <v>0</v>
      </c>
      <c r="AK126" s="382" t="n">
        <v>0</v>
      </c>
      <c r="AL126" s="382" t="n">
        <v>0</v>
      </c>
      <c r="AM126" s="382" t="n">
        <v>0</v>
      </c>
      <c r="AN126" s="382" t="n">
        <v>0</v>
      </c>
      <c r="AO126" s="382" t="n">
        <v>0</v>
      </c>
      <c r="AP126" s="382" t="n">
        <v>0</v>
      </c>
      <c r="AQ126" s="382" t="n">
        <v>0</v>
      </c>
      <c r="AR126" s="382" t="n">
        <v>0</v>
      </c>
      <c r="AS126" s="382" t="n">
        <v>0</v>
      </c>
      <c r="AT126" s="382" t="n">
        <v>0</v>
      </c>
      <c r="AU126" s="382" t="n">
        <v>0</v>
      </c>
      <c r="AV126" s="382" t="n">
        <v>52.45692998</v>
      </c>
      <c r="AW126" s="382" t="n">
        <v>52.36704987</v>
      </c>
      <c r="AX126" s="382" t="n">
        <v>52.36704987</v>
      </c>
      <c r="AY126" s="382" t="n">
        <v>15.0508767</v>
      </c>
      <c r="AZ126" s="382" t="n">
        <v>15.01759216</v>
      </c>
      <c r="BA126" s="382" t="n">
        <v>15.01759216</v>
      </c>
      <c r="BB126" s="382" t="n">
        <v>0</v>
      </c>
      <c r="BC126" s="382" t="n">
        <v>0</v>
      </c>
      <c r="BD126" s="382" t="n">
        <v>0</v>
      </c>
      <c r="BE126" s="382" t="n">
        <v>1252.15362451</v>
      </c>
      <c r="BF126" s="382" t="n">
        <v>1252.15359951</v>
      </c>
      <c r="BG126" s="382" t="n">
        <v>1252.15359951</v>
      </c>
      <c r="BH126" s="382" t="n">
        <v>429.33778854</v>
      </c>
      <c r="BI126" s="382" t="n">
        <v>429.33778854</v>
      </c>
      <c r="BJ126" s="382" t="n">
        <v>429.33778854</v>
      </c>
    </row>
    <row r="127" ht="156" customHeight="1">
      <c r="A127" s="381" t="inlineStr">
        <is>
          <t>EF-SV-11</t>
        </is>
      </c>
      <c r="B127" s="381" t="inlineStr">
        <is>
          <t>Soutien à la qualité, aux réseaux et à la coordination des soins (FIR)</t>
        </is>
      </c>
      <c r="C127" s="382" t="n">
        <v>7.25865226</v>
      </c>
      <c r="D127" s="383" t="n">
        <v>13.32650613</v>
      </c>
      <c r="E127" s="383" t="n">
        <v>15.62364003</v>
      </c>
      <c r="F127" s="382" t="n">
        <v>149.63412304</v>
      </c>
      <c r="G127" s="383" t="n">
        <v>248.80072389</v>
      </c>
      <c r="H127" s="383" t="n">
        <v>329.84797296</v>
      </c>
      <c r="I127" s="382" t="n">
        <v>0</v>
      </c>
      <c r="J127" s="383" t="n">
        <v>0</v>
      </c>
      <c r="K127" s="383" t="n">
        <v>0</v>
      </c>
      <c r="L127" s="382" t="n">
        <v>0</v>
      </c>
      <c r="M127" s="383" t="n">
        <v>0</v>
      </c>
      <c r="N127" s="383" t="n">
        <v>0</v>
      </c>
      <c r="O127" s="382" t="n">
        <v>0</v>
      </c>
      <c r="P127" s="383" t="n">
        <v>0</v>
      </c>
      <c r="Q127" s="383" t="n">
        <v>0</v>
      </c>
      <c r="R127" s="382" t="n">
        <v>0</v>
      </c>
      <c r="S127" s="383" t="n">
        <v>0</v>
      </c>
      <c r="T127" s="383" t="n">
        <v>0</v>
      </c>
      <c r="U127" s="382" t="n">
        <v>0</v>
      </c>
      <c r="V127" s="382" t="n">
        <v>0</v>
      </c>
      <c r="W127" s="382" t="n">
        <v>0</v>
      </c>
      <c r="X127" s="382" t="n">
        <v>0</v>
      </c>
      <c r="Y127" s="382" t="n">
        <v>0</v>
      </c>
      <c r="Z127" s="382" t="n">
        <v>0</v>
      </c>
      <c r="AA127" s="382" t="n">
        <v>0</v>
      </c>
      <c r="AB127" s="382" t="n">
        <v>0</v>
      </c>
      <c r="AC127" s="382" t="n">
        <v>0</v>
      </c>
      <c r="AD127" s="382" t="n">
        <v>0</v>
      </c>
      <c r="AE127" s="382" t="n">
        <v>0</v>
      </c>
      <c r="AF127" s="382" t="n">
        <v>0</v>
      </c>
      <c r="AG127" s="382" t="n">
        <v>0</v>
      </c>
      <c r="AH127" s="382" t="n">
        <v>0</v>
      </c>
      <c r="AI127" s="382" t="n">
        <v>0</v>
      </c>
      <c r="AJ127" s="382" t="n">
        <v>0</v>
      </c>
      <c r="AK127" s="382" t="n">
        <v>0</v>
      </c>
      <c r="AL127" s="382" t="n">
        <v>0</v>
      </c>
      <c r="AM127" s="382" t="n">
        <v>0.00015</v>
      </c>
      <c r="AN127" s="382" t="n">
        <v>0.00025</v>
      </c>
      <c r="AO127" s="382" t="n">
        <v>0.00028</v>
      </c>
      <c r="AP127" s="382" t="n">
        <v>0.00283</v>
      </c>
      <c r="AQ127" s="382" t="n">
        <v>0.0042</v>
      </c>
      <c r="AR127" s="382" t="n">
        <v>0.0044</v>
      </c>
      <c r="AS127" s="382" t="n">
        <v>0</v>
      </c>
      <c r="AT127" s="382" t="n">
        <v>0</v>
      </c>
      <c r="AU127" s="382" t="n">
        <v>0</v>
      </c>
      <c r="AV127" s="382" t="n">
        <v>0</v>
      </c>
      <c r="AW127" s="382" t="n">
        <v>0</v>
      </c>
      <c r="AX127" s="382" t="n">
        <v>0</v>
      </c>
      <c r="AY127" s="382" t="n">
        <v>0</v>
      </c>
      <c r="AZ127" s="382" t="n">
        <v>0</v>
      </c>
      <c r="BA127" s="382" t="n">
        <v>0</v>
      </c>
      <c r="BB127" s="382" t="n">
        <v>0</v>
      </c>
      <c r="BC127" s="382" t="n">
        <v>0</v>
      </c>
      <c r="BD127" s="382" t="n">
        <v>0</v>
      </c>
      <c r="BE127" s="382" t="n">
        <v>0</v>
      </c>
      <c r="BF127" s="382" t="n">
        <v>0</v>
      </c>
      <c r="BG127" s="382" t="n">
        <v>0</v>
      </c>
      <c r="BH127" s="382" t="n">
        <v>0</v>
      </c>
      <c r="BI127" s="382" t="n">
        <v>0</v>
      </c>
      <c r="BJ127" s="382" t="n">
        <v>0</v>
      </c>
    </row>
    <row r="128" ht="60" customHeight="1">
      <c r="A128" s="381" t="inlineStr">
        <is>
          <t>EF-SV-11-1</t>
        </is>
      </c>
      <c r="B128" s="381" t="inlineStr">
        <is>
          <t>Réseaux de santé (FIR)</t>
        </is>
      </c>
      <c r="C128" s="382" t="n">
        <v>1.79190458</v>
      </c>
      <c r="D128" s="383" t="n">
        <v>2.652227</v>
      </c>
      <c r="E128" s="383" t="n">
        <v>2.455842</v>
      </c>
      <c r="F128" s="382" t="n">
        <v>25.66209133</v>
      </c>
      <c r="G128" s="383" t="n">
        <v>33.91888316</v>
      </c>
      <c r="H128" s="383" t="n">
        <v>35.69432672</v>
      </c>
      <c r="I128" s="382" t="n">
        <v>0</v>
      </c>
      <c r="J128" s="383" t="n">
        <v>0</v>
      </c>
      <c r="K128" s="383" t="n">
        <v>0</v>
      </c>
      <c r="L128" s="382" t="n">
        <v>0</v>
      </c>
      <c r="M128" s="383" t="n">
        <v>0</v>
      </c>
      <c r="N128" s="383" t="n">
        <v>0</v>
      </c>
      <c r="O128" s="382" t="n">
        <v>0</v>
      </c>
      <c r="P128" s="383" t="n">
        <v>0</v>
      </c>
      <c r="Q128" s="383" t="n">
        <v>0</v>
      </c>
      <c r="R128" s="382" t="n">
        <v>0</v>
      </c>
      <c r="S128" s="383" t="n">
        <v>0</v>
      </c>
      <c r="T128" s="383" t="n">
        <v>0</v>
      </c>
      <c r="U128" s="382" t="n">
        <v>0</v>
      </c>
      <c r="V128" s="382" t="n">
        <v>0</v>
      </c>
      <c r="W128" s="382" t="n">
        <v>0</v>
      </c>
      <c r="X128" s="382" t="n">
        <v>0</v>
      </c>
      <c r="Y128" s="382" t="n">
        <v>0</v>
      </c>
      <c r="Z128" s="382" t="n">
        <v>0</v>
      </c>
      <c r="AA128" s="382" t="n">
        <v>0</v>
      </c>
      <c r="AB128" s="382" t="n">
        <v>0</v>
      </c>
      <c r="AC128" s="382" t="n">
        <v>0</v>
      </c>
      <c r="AD128" s="382" t="n">
        <v>0</v>
      </c>
      <c r="AE128" s="382" t="n">
        <v>0</v>
      </c>
      <c r="AF128" s="382" t="n">
        <v>0</v>
      </c>
      <c r="AG128" s="382" t="n">
        <v>0</v>
      </c>
      <c r="AH128" s="382" t="n">
        <v>0</v>
      </c>
      <c r="AI128" s="382" t="n">
        <v>0</v>
      </c>
      <c r="AJ128" s="382" t="n">
        <v>0</v>
      </c>
      <c r="AK128" s="382" t="n">
        <v>0</v>
      </c>
      <c r="AL128" s="382" t="n">
        <v>0</v>
      </c>
      <c r="AM128" s="388" t="n">
        <v>2e-05</v>
      </c>
      <c r="AN128" s="388" t="n">
        <v>4e-05</v>
      </c>
      <c r="AO128" s="388" t="n">
        <v>3e-05</v>
      </c>
      <c r="AP128" s="382" t="n">
        <v>0.00037</v>
      </c>
      <c r="AQ128" s="382" t="n">
        <v>0.0005</v>
      </c>
      <c r="AR128" s="382" t="n">
        <v>0.00049</v>
      </c>
      <c r="AS128" s="382" t="n">
        <v>0</v>
      </c>
      <c r="AT128" s="382" t="n">
        <v>0</v>
      </c>
      <c r="AU128" s="382" t="n">
        <v>0</v>
      </c>
      <c r="AV128" s="382" t="n">
        <v>0</v>
      </c>
      <c r="AW128" s="382" t="n">
        <v>0</v>
      </c>
      <c r="AX128" s="382" t="n">
        <v>0</v>
      </c>
      <c r="AY128" s="382" t="n">
        <v>0</v>
      </c>
      <c r="AZ128" s="382" t="n">
        <v>0</v>
      </c>
      <c r="BA128" s="382" t="n">
        <v>0</v>
      </c>
      <c r="BB128" s="382" t="n">
        <v>0</v>
      </c>
      <c r="BC128" s="382" t="n">
        <v>0</v>
      </c>
      <c r="BD128" s="382" t="n">
        <v>0</v>
      </c>
      <c r="BE128" s="382" t="n">
        <v>0</v>
      </c>
      <c r="BF128" s="382" t="n">
        <v>0</v>
      </c>
      <c r="BG128" s="382" t="n">
        <v>0</v>
      </c>
      <c r="BH128" s="382" t="n">
        <v>0</v>
      </c>
      <c r="BI128" s="382" t="n">
        <v>0</v>
      </c>
      <c r="BJ128" s="382" t="n">
        <v>0</v>
      </c>
    </row>
    <row r="129" ht="108" customHeight="1">
      <c r="A129" s="381" t="inlineStr">
        <is>
          <t>EF-SV-11-2</t>
        </is>
      </c>
      <c r="B129" s="381" t="inlineStr">
        <is>
          <t>Soutien à la permanence des soins (FIR)</t>
        </is>
      </c>
      <c r="C129" s="382" t="n">
        <v>0.97743</v>
      </c>
      <c r="D129" s="383" t="n">
        <v>1.052783</v>
      </c>
      <c r="E129" s="383" t="n">
        <v>0.92137377</v>
      </c>
      <c r="F129" s="382" t="n">
        <v>20.33259143</v>
      </c>
      <c r="G129" s="383" t="n">
        <v>21.49758305</v>
      </c>
      <c r="H129" s="383" t="n">
        <v>24.7130561</v>
      </c>
      <c r="I129" s="382" t="n">
        <v>0</v>
      </c>
      <c r="J129" s="383" t="n">
        <v>0</v>
      </c>
      <c r="K129" s="383" t="n">
        <v>0</v>
      </c>
      <c r="L129" s="382" t="n">
        <v>0</v>
      </c>
      <c r="M129" s="383" t="n">
        <v>0</v>
      </c>
      <c r="N129" s="383" t="n">
        <v>0</v>
      </c>
      <c r="O129" s="382" t="n">
        <v>0</v>
      </c>
      <c r="P129" s="383" t="n">
        <v>0</v>
      </c>
      <c r="Q129" s="383" t="n">
        <v>0</v>
      </c>
      <c r="R129" s="382" t="n">
        <v>0</v>
      </c>
      <c r="S129" s="383" t="n">
        <v>0</v>
      </c>
      <c r="T129" s="383" t="n">
        <v>0</v>
      </c>
      <c r="U129" s="382" t="n">
        <v>0</v>
      </c>
      <c r="V129" s="382" t="n">
        <v>0</v>
      </c>
      <c r="W129" s="382" t="n">
        <v>0</v>
      </c>
      <c r="X129" s="382" t="n">
        <v>0</v>
      </c>
      <c r="Y129" s="382" t="n">
        <v>0</v>
      </c>
      <c r="Z129" s="382" t="n">
        <v>0</v>
      </c>
      <c r="AA129" s="382" t="n">
        <v>0</v>
      </c>
      <c r="AB129" s="382" t="n">
        <v>0</v>
      </c>
      <c r="AC129" s="382" t="n">
        <v>0</v>
      </c>
      <c r="AD129" s="382" t="n">
        <v>0</v>
      </c>
      <c r="AE129" s="382" t="n">
        <v>0</v>
      </c>
      <c r="AF129" s="382" t="n">
        <v>0</v>
      </c>
      <c r="AG129" s="382" t="n">
        <v>0</v>
      </c>
      <c r="AH129" s="382" t="n">
        <v>0</v>
      </c>
      <c r="AI129" s="382" t="n">
        <v>0</v>
      </c>
      <c r="AJ129" s="382" t="n">
        <v>0</v>
      </c>
      <c r="AK129" s="382" t="n">
        <v>0</v>
      </c>
      <c r="AL129" s="382" t="n">
        <v>0</v>
      </c>
      <c r="AM129" s="388" t="n">
        <v>2e-05</v>
      </c>
      <c r="AN129" s="388" t="n">
        <v>2e-05</v>
      </c>
      <c r="AO129" s="388" t="n">
        <v>2e-05</v>
      </c>
      <c r="AP129" s="382" t="n">
        <v>0.00034</v>
      </c>
      <c r="AQ129" s="382" t="n">
        <v>0.00037</v>
      </c>
      <c r="AR129" s="382" t="n">
        <v>0.00037</v>
      </c>
      <c r="AS129" s="382" t="n">
        <v>0</v>
      </c>
      <c r="AT129" s="382" t="n">
        <v>0</v>
      </c>
      <c r="AU129" s="382" t="n">
        <v>0</v>
      </c>
      <c r="AV129" s="382" t="n">
        <v>0</v>
      </c>
      <c r="AW129" s="382" t="n">
        <v>0</v>
      </c>
      <c r="AX129" s="382" t="n">
        <v>0</v>
      </c>
      <c r="AY129" s="382" t="n">
        <v>0</v>
      </c>
      <c r="AZ129" s="382" t="n">
        <v>0</v>
      </c>
      <c r="BA129" s="382" t="n">
        <v>0</v>
      </c>
      <c r="BB129" s="382" t="n">
        <v>0</v>
      </c>
      <c r="BC129" s="382" t="n">
        <v>0</v>
      </c>
      <c r="BD129" s="382" t="n">
        <v>0</v>
      </c>
      <c r="BE129" s="382" t="n">
        <v>0</v>
      </c>
      <c r="BF129" s="382" t="n">
        <v>0</v>
      </c>
      <c r="BG129" s="382" t="n">
        <v>0</v>
      </c>
      <c r="BH129" s="382" t="n">
        <v>0</v>
      </c>
      <c r="BI129" s="382" t="n">
        <v>0</v>
      </c>
      <c r="BJ129" s="382" t="n">
        <v>0</v>
      </c>
    </row>
    <row r="130" ht="180" customHeight="1">
      <c r="A130" s="381" t="inlineStr">
        <is>
          <t>EF-SV-11-3</t>
        </is>
      </c>
      <c r="B130" s="381" t="inlineStr">
        <is>
          <t>Autres interventions pour la qualité et la coordination des soins (FIR)</t>
        </is>
      </c>
      <c r="C130" s="382" t="n">
        <v>4.48931768</v>
      </c>
      <c r="D130" s="383" t="n">
        <v>9.621496130000001</v>
      </c>
      <c r="E130" s="383" t="n">
        <v>12.24642426</v>
      </c>
      <c r="F130" s="382" t="n">
        <v>103.63944028</v>
      </c>
      <c r="G130" s="383" t="n">
        <v>193.38425768</v>
      </c>
      <c r="H130" s="383" t="n">
        <v>269.44059014</v>
      </c>
      <c r="I130" s="382" t="n">
        <v>0</v>
      </c>
      <c r="J130" s="383" t="n">
        <v>0</v>
      </c>
      <c r="K130" s="383" t="n">
        <v>0</v>
      </c>
      <c r="L130" s="382" t="n">
        <v>0</v>
      </c>
      <c r="M130" s="383" t="n">
        <v>0</v>
      </c>
      <c r="N130" s="383" t="n">
        <v>0</v>
      </c>
      <c r="O130" s="382" t="n">
        <v>0</v>
      </c>
      <c r="P130" s="383" t="n">
        <v>0</v>
      </c>
      <c r="Q130" s="383" t="n">
        <v>0</v>
      </c>
      <c r="R130" s="382" t="n">
        <v>0</v>
      </c>
      <c r="S130" s="383" t="n">
        <v>0</v>
      </c>
      <c r="T130" s="383" t="n">
        <v>0</v>
      </c>
      <c r="U130" s="382" t="n">
        <v>0</v>
      </c>
      <c r="V130" s="382" t="n">
        <v>0</v>
      </c>
      <c r="W130" s="382" t="n">
        <v>0</v>
      </c>
      <c r="X130" s="382" t="n">
        <v>0</v>
      </c>
      <c r="Y130" s="382" t="n">
        <v>0</v>
      </c>
      <c r="Z130" s="382" t="n">
        <v>0</v>
      </c>
      <c r="AA130" s="382" t="n">
        <v>0</v>
      </c>
      <c r="AB130" s="382" t="n">
        <v>0</v>
      </c>
      <c r="AC130" s="382" t="n">
        <v>0</v>
      </c>
      <c r="AD130" s="382" t="n">
        <v>0</v>
      </c>
      <c r="AE130" s="382" t="n">
        <v>0</v>
      </c>
      <c r="AF130" s="382" t="n">
        <v>0</v>
      </c>
      <c r="AG130" s="382" t="n">
        <v>0</v>
      </c>
      <c r="AH130" s="382" t="n">
        <v>0</v>
      </c>
      <c r="AI130" s="382" t="n">
        <v>0</v>
      </c>
      <c r="AJ130" s="382" t="n">
        <v>0</v>
      </c>
      <c r="AK130" s="382" t="n">
        <v>0</v>
      </c>
      <c r="AL130" s="382" t="n">
        <v>0</v>
      </c>
      <c r="AM130" s="382" t="n">
        <v>0.00011</v>
      </c>
      <c r="AN130" s="382" t="n">
        <v>0.00019</v>
      </c>
      <c r="AO130" s="382" t="n">
        <v>0.00023</v>
      </c>
      <c r="AP130" s="382" t="n">
        <v>0.00212</v>
      </c>
      <c r="AQ130" s="382" t="n">
        <v>0.00333</v>
      </c>
      <c r="AR130" s="382" t="n">
        <v>0.00354</v>
      </c>
      <c r="AS130" s="382" t="n">
        <v>0</v>
      </c>
      <c r="AT130" s="382" t="n">
        <v>0</v>
      </c>
      <c r="AU130" s="382" t="n">
        <v>0</v>
      </c>
      <c r="AV130" s="382" t="n">
        <v>0</v>
      </c>
      <c r="AW130" s="382" t="n">
        <v>0</v>
      </c>
      <c r="AX130" s="382" t="n">
        <v>0</v>
      </c>
      <c r="AY130" s="382" t="n">
        <v>0</v>
      </c>
      <c r="AZ130" s="382" t="n">
        <v>0</v>
      </c>
      <c r="BA130" s="382" t="n">
        <v>0</v>
      </c>
      <c r="BB130" s="382" t="n">
        <v>0</v>
      </c>
      <c r="BC130" s="382" t="n">
        <v>0</v>
      </c>
      <c r="BD130" s="382" t="n">
        <v>0</v>
      </c>
      <c r="BE130" s="382" t="n">
        <v>0</v>
      </c>
      <c r="BF130" s="382" t="n">
        <v>0</v>
      </c>
      <c r="BG130" s="382" t="n">
        <v>0</v>
      </c>
      <c r="BH130" s="382" t="n">
        <v>0</v>
      </c>
      <c r="BI130" s="382" t="n">
        <v>0</v>
      </c>
      <c r="BJ130" s="382" t="n">
        <v>0</v>
      </c>
    </row>
    <row r="131" ht="156" customHeight="1">
      <c r="A131" s="381" t="inlineStr">
        <is>
          <t>EF-SV-12</t>
        </is>
      </c>
      <c r="B131" s="381" t="inlineStr">
        <is>
          <t>Honoraires privés - Médecins généralistes - PDSA - crédits FIR</t>
        </is>
      </c>
      <c r="C131" s="382" t="n">
        <v>7.2771375</v>
      </c>
      <c r="D131" s="383" t="n">
        <v>7.262205</v>
      </c>
      <c r="E131" s="383" t="n">
        <v>7.8216965</v>
      </c>
      <c r="F131" s="382" t="n">
        <v>157.39337058</v>
      </c>
      <c r="G131" s="383" t="n">
        <v>159.38401727</v>
      </c>
      <c r="H131" s="383" t="n">
        <v>169.96844438</v>
      </c>
      <c r="I131" s="382" t="n">
        <v>0</v>
      </c>
      <c r="J131" s="383" t="n">
        <v>0</v>
      </c>
      <c r="K131" s="383" t="n">
        <v>0</v>
      </c>
      <c r="L131" s="382" t="n">
        <v>0</v>
      </c>
      <c r="M131" s="383" t="n">
        <v>0</v>
      </c>
      <c r="N131" s="383" t="n">
        <v>0</v>
      </c>
      <c r="O131" s="382" t="n">
        <v>0</v>
      </c>
      <c r="P131" s="383" t="n">
        <v>0</v>
      </c>
      <c r="Q131" s="383" t="n">
        <v>0</v>
      </c>
      <c r="R131" s="382" t="n">
        <v>0</v>
      </c>
      <c r="S131" s="383" t="n">
        <v>0</v>
      </c>
      <c r="T131" s="383" t="n">
        <v>0</v>
      </c>
      <c r="U131" s="382" t="n">
        <v>0</v>
      </c>
      <c r="V131" s="382" t="n">
        <v>0</v>
      </c>
      <c r="W131" s="382" t="n">
        <v>0</v>
      </c>
      <c r="X131" s="382" t="n">
        <v>0</v>
      </c>
      <c r="Y131" s="382" t="n">
        <v>0</v>
      </c>
      <c r="Z131" s="382" t="n">
        <v>0</v>
      </c>
      <c r="AA131" s="382" t="n">
        <v>0</v>
      </c>
      <c r="AB131" s="382" t="n">
        <v>0</v>
      </c>
      <c r="AC131" s="382" t="n">
        <v>0</v>
      </c>
      <c r="AD131" s="382" t="n">
        <v>0</v>
      </c>
      <c r="AE131" s="382" t="n">
        <v>0</v>
      </c>
      <c r="AF131" s="382" t="n">
        <v>0</v>
      </c>
      <c r="AG131" s="382" t="n">
        <v>0</v>
      </c>
      <c r="AH131" s="382" t="n">
        <v>0</v>
      </c>
      <c r="AI131" s="382" t="n">
        <v>0</v>
      </c>
      <c r="AJ131" s="382" t="n">
        <v>0</v>
      </c>
      <c r="AK131" s="382" t="n">
        <v>0</v>
      </c>
      <c r="AL131" s="382" t="n">
        <v>0</v>
      </c>
      <c r="AM131" s="388" t="n">
        <v>2e-05</v>
      </c>
      <c r="AN131" s="388" t="n">
        <v>2e-05</v>
      </c>
      <c r="AO131" s="388" t="n">
        <v>3e-05</v>
      </c>
      <c r="AP131" s="382" t="n">
        <v>0.00046</v>
      </c>
      <c r="AQ131" s="382" t="n">
        <v>0.00053</v>
      </c>
      <c r="AR131" s="382" t="n">
        <v>0.00052</v>
      </c>
      <c r="AS131" s="382" t="n">
        <v>0</v>
      </c>
      <c r="AT131" s="382" t="n">
        <v>0</v>
      </c>
      <c r="AU131" s="382" t="n">
        <v>0</v>
      </c>
      <c r="AV131" s="382" t="n">
        <v>0</v>
      </c>
      <c r="AW131" s="382" t="n">
        <v>0</v>
      </c>
      <c r="AX131" s="382" t="n">
        <v>0</v>
      </c>
      <c r="AY131" s="382" t="n">
        <v>0</v>
      </c>
      <c r="AZ131" s="382" t="n">
        <v>0</v>
      </c>
      <c r="BA131" s="382" t="n">
        <v>0</v>
      </c>
      <c r="BB131" s="382" t="n">
        <v>0</v>
      </c>
      <c r="BC131" s="382" t="n">
        <v>0</v>
      </c>
      <c r="BD131" s="382" t="n">
        <v>0</v>
      </c>
      <c r="BE131" s="382" t="n">
        <v>0</v>
      </c>
      <c r="BF131" s="382" t="n">
        <v>0</v>
      </c>
      <c r="BG131" s="382" t="n">
        <v>0</v>
      </c>
      <c r="BH131" s="382" t="n">
        <v>0</v>
      </c>
      <c r="BI131" s="382" t="n">
        <v>0</v>
      </c>
      <c r="BJ131" s="382" t="n">
        <v>0</v>
      </c>
    </row>
    <row r="132">
      <c r="A132" s="381" t="n"/>
      <c r="B132" s="381" t="n"/>
      <c r="C132" s="382" t="n"/>
      <c r="D132" s="383" t="n"/>
      <c r="E132" s="383" t="n"/>
      <c r="F132" s="382" t="n"/>
      <c r="G132" s="383" t="n"/>
      <c r="H132" s="383" t="n"/>
      <c r="I132" s="382" t="n"/>
      <c r="J132" s="383" t="n"/>
      <c r="K132" s="383" t="n"/>
      <c r="L132" s="382" t="n"/>
      <c r="M132" s="383" t="n"/>
      <c r="N132" s="383" t="n"/>
      <c r="O132" s="382" t="n"/>
      <c r="P132" s="383" t="n"/>
      <c r="Q132" s="383" t="n"/>
      <c r="R132" s="382" t="n"/>
      <c r="S132" s="383" t="n"/>
      <c r="T132" s="383" t="n"/>
      <c r="U132" s="382" t="n"/>
      <c r="V132" s="382" t="n"/>
      <c r="W132" s="382" t="n"/>
      <c r="X132" s="382" t="n"/>
      <c r="Y132" s="382" t="n"/>
      <c r="Z132" s="382" t="n"/>
      <c r="AA132" s="382" t="n"/>
      <c r="AB132" s="382" t="n"/>
      <c r="AC132" s="382" t="n"/>
      <c r="AD132" s="382" t="n"/>
      <c r="AE132" s="382" t="n"/>
      <c r="AF132" s="382" t="n"/>
      <c r="AG132" s="382" t="n"/>
      <c r="AH132" s="382" t="n"/>
      <c r="AI132" s="382" t="n"/>
      <c r="AJ132" s="382" t="n"/>
      <c r="AK132" s="382" t="n"/>
      <c r="AL132" s="382" t="n"/>
      <c r="AM132" s="382" t="n"/>
      <c r="AN132" s="388" t="n"/>
      <c r="AO132" s="388" t="n"/>
      <c r="AP132" s="382" t="n"/>
      <c r="AQ132" s="382" t="n"/>
      <c r="AR132" s="382" t="n"/>
      <c r="AS132" s="382" t="n"/>
      <c r="AT132" s="382" t="n"/>
      <c r="AU132" s="382" t="n"/>
      <c r="AV132" s="382" t="n"/>
      <c r="AW132" s="382" t="n"/>
      <c r="AX132" s="382" t="n"/>
      <c r="AY132" s="382" t="n"/>
      <c r="AZ132" s="382" t="n"/>
      <c r="BA132" s="382" t="n"/>
      <c r="BB132" s="382" t="n"/>
      <c r="BC132" s="382" t="n"/>
      <c r="BD132" s="382" t="n"/>
      <c r="BE132" s="382" t="n"/>
      <c r="BF132" s="382" t="n"/>
      <c r="BG132" s="382" t="n"/>
      <c r="BH132" s="382" t="n"/>
      <c r="BI132" s="382" t="n"/>
      <c r="BJ132" s="382" t="n"/>
    </row>
    <row r="133">
      <c r="A133" s="381" t="n"/>
      <c r="B133" s="381" t="n"/>
      <c r="C133" s="382" t="n"/>
      <c r="D133" s="383" t="n"/>
      <c r="E133" s="383" t="n"/>
      <c r="F133" s="382" t="n"/>
      <c r="G133" s="383" t="n"/>
      <c r="H133" s="383" t="n"/>
      <c r="I133" s="382" t="n"/>
      <c r="J133" s="383" t="n"/>
      <c r="K133" s="383" t="n"/>
      <c r="L133" s="382" t="n"/>
      <c r="M133" s="383" t="n"/>
      <c r="N133" s="383" t="n"/>
      <c r="O133" s="382" t="n"/>
      <c r="P133" s="383" t="n"/>
      <c r="Q133" s="383" t="n"/>
      <c r="R133" s="382" t="n"/>
      <c r="S133" s="383" t="n"/>
      <c r="T133" s="383" t="n"/>
      <c r="U133" s="382" t="n"/>
      <c r="V133" s="382" t="n"/>
      <c r="W133" s="382" t="n"/>
      <c r="X133" s="382" t="n"/>
      <c r="Y133" s="382" t="n"/>
      <c r="Z133" s="382" t="n"/>
      <c r="AA133" s="382" t="n"/>
      <c r="AB133" s="382" t="n"/>
      <c r="AC133" s="382" t="n"/>
      <c r="AD133" s="382" t="n"/>
      <c r="AE133" s="382" t="n"/>
      <c r="AF133" s="382" t="n"/>
      <c r="AG133" s="382" t="n"/>
      <c r="AH133" s="382" t="n"/>
      <c r="AI133" s="382" t="n"/>
      <c r="AJ133" s="382" t="n"/>
      <c r="AK133" s="382" t="n"/>
      <c r="AL133" s="382" t="n"/>
      <c r="AM133" s="382" t="n"/>
      <c r="AN133" s="382" t="n"/>
      <c r="AO133" s="382" t="n"/>
      <c r="AP133" s="382" t="n"/>
      <c r="AQ133" s="382" t="n"/>
      <c r="AR133" s="382" t="n"/>
      <c r="AS133" s="382" t="n"/>
      <c r="AT133" s="382" t="n"/>
      <c r="AU133" s="382" t="n"/>
      <c r="AV133" s="382" t="n"/>
      <c r="AW133" s="382" t="n"/>
      <c r="AX133" s="382" t="n"/>
      <c r="AY133" s="382" t="n"/>
      <c r="AZ133" s="382" t="n"/>
      <c r="BA133" s="382" t="n"/>
      <c r="BB133" s="382" t="n"/>
      <c r="BC133" s="382" t="n"/>
      <c r="BD133" s="382" t="n"/>
      <c r="BE133" s="382" t="n"/>
      <c r="BF133" s="382" t="n"/>
      <c r="BG133" s="382" t="n"/>
      <c r="BH133" s="382" t="n"/>
      <c r="BI133" s="382" t="n"/>
      <c r="BJ133" s="382" t="n"/>
    </row>
    <row r="134">
      <c r="A134" s="381" t="n"/>
      <c r="B134" s="381" t="n"/>
      <c r="C134" s="382" t="n"/>
      <c r="D134" s="383" t="n"/>
      <c r="E134" s="383" t="n"/>
      <c r="F134" s="382" t="n"/>
      <c r="G134" s="383" t="n"/>
      <c r="H134" s="383" t="n"/>
      <c r="I134" s="382" t="n"/>
      <c r="J134" s="383" t="n"/>
      <c r="K134" s="383" t="n"/>
      <c r="L134" s="382" t="n"/>
      <c r="M134" s="383" t="n"/>
      <c r="N134" s="383" t="n"/>
      <c r="O134" s="382" t="n"/>
      <c r="P134" s="383" t="n"/>
      <c r="Q134" s="383" t="n"/>
      <c r="R134" s="382" t="n"/>
      <c r="S134" s="383" t="n"/>
      <c r="T134" s="383" t="n"/>
      <c r="U134" s="382" t="n"/>
      <c r="V134" s="382" t="n"/>
      <c r="W134" s="382" t="n"/>
      <c r="X134" s="382" t="n"/>
      <c r="Y134" s="382" t="n"/>
      <c r="Z134" s="382" t="n"/>
      <c r="AA134" s="382" t="n"/>
      <c r="AB134" s="382" t="n"/>
      <c r="AC134" s="382" t="n"/>
      <c r="AD134" s="382" t="n"/>
      <c r="AE134" s="382" t="n"/>
      <c r="AF134" s="382" t="n"/>
      <c r="AG134" s="382" t="n"/>
      <c r="AH134" s="382" t="n"/>
      <c r="AI134" s="382" t="n"/>
      <c r="AJ134" s="382" t="n"/>
      <c r="AK134" s="382" t="n"/>
      <c r="AL134" s="382" t="n"/>
      <c r="AM134" s="382" t="n"/>
      <c r="AN134" s="382" t="n"/>
      <c r="AO134" s="382" t="n"/>
      <c r="AP134" s="382" t="n"/>
      <c r="AQ134" s="382" t="n"/>
      <c r="AR134" s="382" t="n"/>
      <c r="AS134" s="382" t="n"/>
      <c r="AT134" s="382" t="n"/>
      <c r="AU134" s="382" t="n"/>
      <c r="AV134" s="382" t="n"/>
      <c r="AW134" s="382" t="n"/>
      <c r="AX134" s="382" t="n"/>
      <c r="AY134" s="382" t="n"/>
      <c r="AZ134" s="382" t="n"/>
      <c r="BA134" s="382" t="n"/>
      <c r="BB134" s="382" t="n"/>
      <c r="BC134" s="382" t="n"/>
      <c r="BD134" s="382" t="n"/>
      <c r="BE134" s="382" t="n"/>
      <c r="BF134" s="382" t="n"/>
      <c r="BG134" s="382" t="n"/>
      <c r="BH134" s="382" t="n"/>
      <c r="BI134" s="382" t="n"/>
      <c r="BJ134" s="382" t="n"/>
    </row>
    <row r="135">
      <c r="A135" s="381" t="n"/>
      <c r="B135" s="381" t="n"/>
      <c r="C135" s="382" t="n"/>
      <c r="D135" s="383" t="n"/>
      <c r="E135" s="383" t="n"/>
      <c r="F135" s="382" t="n"/>
      <c r="G135" s="383" t="n"/>
      <c r="H135" s="383" t="n"/>
      <c r="I135" s="382" t="n"/>
      <c r="J135" s="383" t="n"/>
      <c r="K135" s="383" t="n"/>
      <c r="L135" s="382" t="n"/>
      <c r="M135" s="383" t="n"/>
      <c r="N135" s="383" t="n"/>
      <c r="O135" s="382" t="n"/>
      <c r="P135" s="383" t="n"/>
      <c r="Q135" s="383" t="n"/>
      <c r="R135" s="382" t="n"/>
      <c r="S135" s="383" t="n"/>
      <c r="T135" s="383" t="n"/>
      <c r="U135" s="382" t="n"/>
      <c r="V135" s="382" t="n"/>
      <c r="W135" s="382" t="n"/>
      <c r="X135" s="382" t="n"/>
      <c r="Y135" s="382" t="n"/>
      <c r="Z135" s="382" t="n"/>
      <c r="AA135" s="382" t="n"/>
      <c r="AB135" s="382" t="n"/>
      <c r="AC135" s="382" t="n"/>
      <c r="AD135" s="382" t="n"/>
      <c r="AE135" s="382" t="n"/>
      <c r="AF135" s="382" t="n"/>
      <c r="AG135" s="382" t="n"/>
      <c r="AH135" s="382" t="n"/>
      <c r="AI135" s="382" t="n"/>
      <c r="AJ135" s="382" t="n"/>
      <c r="AK135" s="382" t="n"/>
      <c r="AL135" s="382" t="n"/>
      <c r="AM135" s="382" t="n"/>
      <c r="AN135" s="382" t="n"/>
      <c r="AO135" s="382" t="n"/>
      <c r="AP135" s="382" t="n"/>
      <c r="AQ135" s="382" t="n"/>
      <c r="AR135" s="382" t="n"/>
      <c r="AS135" s="382" t="n"/>
      <c r="AT135" s="382" t="n"/>
      <c r="AU135" s="382" t="n"/>
      <c r="AV135" s="382" t="n"/>
      <c r="AW135" s="382" t="n"/>
      <c r="AX135" s="382" t="n"/>
      <c r="AY135" s="382" t="n"/>
      <c r="AZ135" s="382" t="n"/>
      <c r="BA135" s="382" t="n"/>
      <c r="BB135" s="382" t="n"/>
      <c r="BC135" s="382" t="n"/>
      <c r="BD135" s="382" t="n"/>
      <c r="BE135" s="382" t="n"/>
      <c r="BF135" s="382" t="n"/>
      <c r="BG135" s="382" t="n"/>
      <c r="BH135" s="382" t="n"/>
      <c r="BI135" s="382" t="n"/>
      <c r="BJ135" s="382" t="n"/>
    </row>
    <row r="136">
      <c r="A136" s="381" t="n"/>
      <c r="B136" s="381" t="n"/>
      <c r="C136" s="382" t="n"/>
      <c r="D136" s="383" t="n"/>
      <c r="E136" s="383" t="n"/>
      <c r="F136" s="382" t="n"/>
      <c r="G136" s="383" t="n"/>
      <c r="H136" s="383" t="n"/>
      <c r="I136" s="382" t="n"/>
      <c r="J136" s="383" t="n"/>
      <c r="K136" s="383" t="n"/>
      <c r="L136" s="382" t="n"/>
      <c r="M136" s="383" t="n"/>
      <c r="N136" s="383" t="n"/>
      <c r="O136" s="382" t="n"/>
      <c r="P136" s="383" t="n"/>
      <c r="Q136" s="383" t="n"/>
      <c r="R136" s="382" t="n"/>
      <c r="S136" s="383" t="n"/>
      <c r="T136" s="383" t="n"/>
      <c r="U136" s="382" t="n"/>
      <c r="V136" s="382" t="n"/>
      <c r="W136" s="382" t="n"/>
      <c r="X136" s="382" t="n"/>
      <c r="Y136" s="382" t="n"/>
      <c r="Z136" s="382" t="n"/>
      <c r="AA136" s="382" t="n"/>
      <c r="AB136" s="382" t="n"/>
      <c r="AC136" s="382" t="n"/>
      <c r="AD136" s="382" t="n"/>
      <c r="AE136" s="382" t="n"/>
      <c r="AF136" s="382" t="n"/>
      <c r="AG136" s="382" t="n"/>
      <c r="AH136" s="382" t="n"/>
      <c r="AI136" s="382" t="n"/>
      <c r="AJ136" s="382" t="n"/>
      <c r="AK136" s="382" t="n"/>
      <c r="AL136" s="382" t="n"/>
      <c r="AM136" s="382" t="n"/>
      <c r="AN136" s="382" t="n"/>
      <c r="AO136" s="382" t="n"/>
      <c r="AP136" s="382" t="n"/>
      <c r="AQ136" s="382" t="n"/>
      <c r="AR136" s="382" t="n"/>
      <c r="AS136" s="382" t="n"/>
      <c r="AT136" s="382" t="n"/>
      <c r="AU136" s="382" t="n"/>
      <c r="AV136" s="382" t="n"/>
      <c r="AW136" s="382" t="n"/>
      <c r="AX136" s="382" t="n"/>
      <c r="AY136" s="382" t="n"/>
      <c r="AZ136" s="382" t="n"/>
      <c r="BA136" s="382" t="n"/>
      <c r="BB136" s="382" t="n"/>
      <c r="BC136" s="382" t="n"/>
      <c r="BD136" s="382" t="n"/>
      <c r="BE136" s="382" t="n"/>
      <c r="BF136" s="382" t="n"/>
      <c r="BG136" s="382" t="n"/>
      <c r="BH136" s="382" t="n"/>
      <c r="BI136" s="382" t="n"/>
      <c r="BJ136" s="382" t="n"/>
    </row>
    <row r="137">
      <c r="A137" s="381" t="n"/>
      <c r="B137" s="381" t="n"/>
      <c r="C137" s="382" t="n"/>
      <c r="D137" s="383" t="n"/>
      <c r="E137" s="383" t="n"/>
      <c r="F137" s="382" t="n"/>
      <c r="G137" s="383" t="n"/>
      <c r="H137" s="383" t="n"/>
      <c r="I137" s="382" t="n"/>
      <c r="J137" s="383" t="n"/>
      <c r="K137" s="383" t="n"/>
      <c r="L137" s="382" t="n"/>
      <c r="M137" s="383" t="n"/>
      <c r="N137" s="383" t="n"/>
      <c r="O137" s="382" t="n"/>
      <c r="P137" s="383" t="n"/>
      <c r="Q137" s="383" t="n"/>
      <c r="R137" s="382" t="n"/>
      <c r="S137" s="383" t="n"/>
      <c r="T137" s="383" t="n"/>
      <c r="U137" s="382" t="n"/>
      <c r="V137" s="382" t="n"/>
      <c r="W137" s="382" t="n"/>
      <c r="X137" s="382" t="n"/>
      <c r="Y137" s="382" t="n"/>
      <c r="Z137" s="382" t="n"/>
      <c r="AA137" s="382" t="n"/>
      <c r="AB137" s="382" t="n"/>
      <c r="AC137" s="382" t="n"/>
      <c r="AD137" s="382" t="n"/>
      <c r="AE137" s="382" t="n"/>
      <c r="AF137" s="382" t="n"/>
      <c r="AG137" s="382" t="n"/>
      <c r="AH137" s="382" t="n"/>
      <c r="AI137" s="382" t="n"/>
      <c r="AJ137" s="382" t="n"/>
      <c r="AK137" s="382" t="n"/>
      <c r="AL137" s="382" t="n"/>
      <c r="AM137" s="382" t="n"/>
      <c r="AN137" s="382" t="n"/>
      <c r="AO137" s="382" t="n"/>
      <c r="AP137" s="382" t="n"/>
      <c r="AQ137" s="382" t="n"/>
      <c r="AR137" s="382" t="n"/>
      <c r="AS137" s="382" t="n"/>
      <c r="AT137" s="382" t="n"/>
      <c r="AU137" s="382" t="n"/>
      <c r="AV137" s="382" t="n"/>
      <c r="AW137" s="382" t="n"/>
      <c r="AX137" s="382" t="n"/>
      <c r="AY137" s="382" t="n"/>
      <c r="AZ137" s="382" t="n"/>
      <c r="BA137" s="382" t="n"/>
      <c r="BB137" s="382" t="n"/>
      <c r="BC137" s="382" t="n"/>
      <c r="BD137" s="382" t="n"/>
      <c r="BE137" s="382" t="n"/>
      <c r="BF137" s="382" t="n"/>
      <c r="BG137" s="382" t="n"/>
      <c r="BH137" s="382" t="n"/>
      <c r="BI137" s="382" t="n"/>
      <c r="BJ137" s="382" t="n"/>
    </row>
    <row r="138">
      <c r="A138" s="381" t="n"/>
      <c r="B138" s="381" t="n"/>
      <c r="C138" s="382" t="n"/>
      <c r="D138" s="383" t="n"/>
      <c r="E138" s="383" t="n"/>
      <c r="F138" s="382" t="n"/>
      <c r="G138" s="383" t="n"/>
      <c r="H138" s="383" t="n"/>
      <c r="I138" s="382" t="n"/>
      <c r="J138" s="383" t="n"/>
      <c r="K138" s="383" t="n"/>
      <c r="L138" s="382" t="n"/>
      <c r="M138" s="383" t="n"/>
      <c r="N138" s="383" t="n"/>
      <c r="O138" s="382" t="n"/>
      <c r="P138" s="383" t="n"/>
      <c r="Q138" s="383" t="n"/>
      <c r="R138" s="382" t="n"/>
      <c r="S138" s="383" t="n"/>
      <c r="T138" s="383" t="n"/>
      <c r="U138" s="382" t="n"/>
      <c r="V138" s="382" t="n"/>
      <c r="W138" s="382" t="n"/>
      <c r="X138" s="382" t="n"/>
      <c r="Y138" s="382" t="n"/>
      <c r="Z138" s="382" t="n"/>
      <c r="AA138" s="382" t="n"/>
      <c r="AB138" s="382" t="n"/>
      <c r="AC138" s="382" t="n"/>
      <c r="AD138" s="382" t="n"/>
      <c r="AE138" s="382" t="n"/>
      <c r="AF138" s="382" t="n"/>
      <c r="AG138" s="382" t="n"/>
      <c r="AH138" s="382" t="n"/>
      <c r="AI138" s="382" t="n"/>
      <c r="AJ138" s="382" t="n"/>
      <c r="AK138" s="382" t="n"/>
      <c r="AL138" s="382" t="n"/>
      <c r="AM138" s="382" t="n"/>
      <c r="AN138" s="382" t="n"/>
      <c r="AO138" s="382" t="n"/>
      <c r="AP138" s="382" t="n"/>
      <c r="AQ138" s="382" t="n"/>
      <c r="AR138" s="382" t="n"/>
      <c r="AS138" s="382" t="n"/>
      <c r="AT138" s="382" t="n"/>
      <c r="AU138" s="382" t="n"/>
      <c r="AV138" s="382" t="n"/>
      <c r="AW138" s="382" t="n"/>
      <c r="AX138" s="382" t="n"/>
      <c r="AY138" s="382" t="n"/>
      <c r="AZ138" s="382" t="n"/>
      <c r="BA138" s="382" t="n"/>
      <c r="BB138" s="382" t="n"/>
      <c r="BC138" s="382" t="n"/>
      <c r="BD138" s="382" t="n"/>
      <c r="BE138" s="382" t="n"/>
      <c r="BF138" s="382" t="n"/>
      <c r="BG138" s="382" t="n"/>
      <c r="BH138" s="382" t="n"/>
      <c r="BI138" s="382" t="n"/>
      <c r="BJ138" s="382" t="n"/>
    </row>
    <row r="139">
      <c r="A139" s="102" t="n"/>
      <c r="B139" s="102" t="n"/>
      <c r="C139" s="224" t="n"/>
      <c r="D139" s="103" t="n"/>
      <c r="E139" s="103" t="n"/>
      <c r="F139" s="224" t="n"/>
      <c r="G139" s="103" t="n"/>
      <c r="H139" s="103" t="n"/>
      <c r="I139" s="224" t="n"/>
      <c r="J139" s="103" t="n"/>
      <c r="K139" s="103" t="n"/>
      <c r="L139" s="224" t="n"/>
      <c r="M139" s="103" t="n"/>
      <c r="N139" s="103" t="n"/>
      <c r="O139" s="224" t="n"/>
      <c r="P139" s="103" t="n"/>
      <c r="Q139" s="103" t="n"/>
      <c r="R139" s="224" t="n"/>
      <c r="S139" s="103" t="n"/>
      <c r="T139" s="103" t="n"/>
      <c r="U139" s="224" t="n"/>
      <c r="V139" s="224" t="n"/>
      <c r="W139" s="224" t="n"/>
      <c r="X139" s="224" t="n"/>
      <c r="Y139" s="224" t="n"/>
      <c r="Z139" s="224" t="n"/>
      <c r="AA139" s="224" t="n"/>
      <c r="AB139" s="224" t="n"/>
      <c r="AC139" s="224" t="n"/>
      <c r="AD139" s="224" t="n"/>
      <c r="AE139" s="224" t="n"/>
      <c r="AF139" s="224" t="n"/>
      <c r="AG139" s="224" t="n"/>
      <c r="AH139" s="224" t="n"/>
      <c r="AI139" s="224" t="n"/>
      <c r="AJ139" s="224" t="n"/>
      <c r="AK139" s="224" t="n"/>
      <c r="AL139" s="224" t="n"/>
      <c r="AM139" s="224" t="n"/>
      <c r="AN139" s="224" t="n"/>
      <c r="AO139" s="224" t="n"/>
      <c r="AP139" s="224" t="n"/>
      <c r="AQ139" s="224" t="n"/>
      <c r="AR139" s="224" t="n"/>
      <c r="AS139" s="224" t="n"/>
      <c r="AT139" s="224" t="n"/>
      <c r="AU139" s="224" t="n"/>
      <c r="AV139" s="224" t="n"/>
      <c r="AW139" s="224" t="n"/>
      <c r="AX139" s="224" t="n"/>
      <c r="AY139" s="224" t="n"/>
      <c r="AZ139" s="224" t="n"/>
      <c r="BA139" s="224" t="n"/>
      <c r="BB139" s="224" t="n"/>
      <c r="BC139" s="224" t="n"/>
      <c r="BD139" s="224" t="n"/>
      <c r="BE139" s="224" t="n"/>
      <c r="BF139" s="224" t="n"/>
      <c r="BG139" s="224" t="n"/>
      <c r="BH139" s="224" t="n"/>
      <c r="BI139" s="224" t="n"/>
      <c r="BJ139" s="224" t="n"/>
    </row>
    <row r="140">
      <c r="A140" s="102" t="n"/>
      <c r="B140" s="102" t="n"/>
      <c r="C140" s="224" t="n"/>
      <c r="D140" s="103" t="n"/>
      <c r="E140" s="103" t="n"/>
      <c r="F140" s="224" t="n"/>
      <c r="G140" s="103" t="n"/>
      <c r="H140" s="103" t="n"/>
      <c r="I140" s="224" t="n"/>
      <c r="J140" s="103" t="n"/>
      <c r="K140" s="103" t="n"/>
      <c r="L140" s="224" t="n"/>
      <c r="M140" s="103" t="n"/>
      <c r="N140" s="103" t="n"/>
      <c r="O140" s="224" t="n"/>
      <c r="P140" s="103" t="n"/>
      <c r="Q140" s="103" t="n"/>
      <c r="R140" s="224" t="n"/>
      <c r="S140" s="103" t="n"/>
      <c r="T140" s="103" t="n"/>
      <c r="U140" s="224" t="n"/>
      <c r="V140" s="224" t="n"/>
      <c r="W140" s="224" t="n"/>
      <c r="X140" s="224" t="n"/>
      <c r="Y140" s="224" t="n"/>
      <c r="Z140" s="224" t="n"/>
      <c r="AA140" s="224" t="n"/>
      <c r="AB140" s="224" t="n"/>
      <c r="AC140" s="224" t="n"/>
      <c r="AD140" s="224" t="n"/>
      <c r="AE140" s="224" t="n"/>
      <c r="AF140" s="224" t="n"/>
      <c r="AG140" s="224" t="n"/>
      <c r="AH140" s="224" t="n"/>
      <c r="AI140" s="224" t="n"/>
      <c r="AJ140" s="224" t="n"/>
      <c r="AK140" s="224" t="n"/>
      <c r="AL140" s="224" t="n"/>
      <c r="AM140" s="224" t="n"/>
      <c r="AN140" s="224" t="n"/>
      <c r="AO140" s="224" t="n"/>
      <c r="AP140" s="224" t="n"/>
      <c r="AQ140" s="224" t="n"/>
      <c r="AR140" s="224" t="n"/>
      <c r="AS140" s="224" t="n"/>
      <c r="AT140" s="224" t="n"/>
      <c r="AU140" s="224" t="n"/>
      <c r="AV140" s="224" t="n"/>
      <c r="AW140" s="224" t="n"/>
      <c r="AX140" s="224" t="n"/>
      <c r="AY140" s="224" t="n"/>
      <c r="AZ140" s="224" t="n"/>
      <c r="BA140" s="224" t="n"/>
      <c r="BB140" s="224" t="n"/>
      <c r="BC140" s="224" t="n"/>
      <c r="BD140" s="224" t="n"/>
      <c r="BE140" s="224" t="n"/>
      <c r="BF140" s="224" t="n"/>
      <c r="BG140" s="224" t="n"/>
      <c r="BH140" s="224" t="n"/>
      <c r="BI140" s="224" t="n"/>
      <c r="BJ140" s="224" t="n"/>
    </row>
    <row r="141">
      <c r="A141" s="102" t="n"/>
      <c r="B141" s="102" t="n"/>
      <c r="C141" s="224" t="n"/>
      <c r="D141" s="103" t="n"/>
      <c r="E141" s="103" t="n"/>
      <c r="F141" s="224" t="n"/>
      <c r="G141" s="103" t="n"/>
      <c r="H141" s="103" t="n"/>
      <c r="I141" s="224" t="n"/>
      <c r="J141" s="103" t="n"/>
      <c r="K141" s="103" t="n"/>
      <c r="L141" s="224" t="n"/>
      <c r="M141" s="103" t="n"/>
      <c r="N141" s="103" t="n"/>
      <c r="O141" s="224" t="n"/>
      <c r="P141" s="103" t="n"/>
      <c r="Q141" s="103" t="n"/>
      <c r="R141" s="224" t="n"/>
      <c r="S141" s="103" t="n"/>
      <c r="T141" s="103" t="n"/>
      <c r="U141" s="224" t="n"/>
      <c r="V141" s="224" t="n"/>
      <c r="W141" s="224" t="n"/>
      <c r="X141" s="224" t="n"/>
      <c r="Y141" s="224" t="n"/>
      <c r="Z141" s="224" t="n"/>
      <c r="AA141" s="224" t="n"/>
      <c r="AB141" s="224" t="n"/>
      <c r="AC141" s="224" t="n"/>
      <c r="AD141" s="224" t="n"/>
      <c r="AE141" s="224" t="n"/>
      <c r="AF141" s="224" t="n"/>
      <c r="AG141" s="224" t="n"/>
      <c r="AH141" s="224" t="n"/>
      <c r="AI141" s="224" t="n"/>
      <c r="AJ141" s="224" t="n"/>
      <c r="AK141" s="224" t="n"/>
      <c r="AL141" s="224" t="n"/>
      <c r="AM141" s="224" t="n"/>
      <c r="AN141" s="224" t="n"/>
      <c r="AO141" s="224" t="n"/>
      <c r="AP141" s="224" t="n"/>
      <c r="AQ141" s="224" t="n"/>
      <c r="AR141" s="224" t="n"/>
      <c r="AS141" s="224" t="n"/>
      <c r="AT141" s="224" t="n"/>
      <c r="AU141" s="224" t="n"/>
      <c r="AV141" s="224" t="n"/>
      <c r="AW141" s="224" t="n"/>
      <c r="AX141" s="224" t="n"/>
      <c r="AY141" s="224" t="n"/>
      <c r="AZ141" s="224" t="n"/>
      <c r="BA141" s="224" t="n"/>
      <c r="BB141" s="224" t="n"/>
      <c r="BC141" s="224" t="n"/>
      <c r="BD141" s="224" t="n"/>
      <c r="BE141" s="224" t="n"/>
      <c r="BF141" s="224" t="n"/>
      <c r="BG141" s="224" t="n"/>
      <c r="BH141" s="224" t="n"/>
      <c r="BI141" s="224" t="n"/>
      <c r="BJ141" s="224" t="n"/>
    </row>
    <row r="142">
      <c r="A142" s="102" t="n"/>
      <c r="B142" s="102" t="n"/>
      <c r="C142" s="224" t="n"/>
      <c r="D142" s="103" t="n"/>
      <c r="E142" s="103" t="n"/>
      <c r="F142" s="224" t="n"/>
      <c r="G142" s="103" t="n"/>
      <c r="H142" s="103" t="n"/>
      <c r="I142" s="224" t="n"/>
      <c r="J142" s="103" t="n"/>
      <c r="K142" s="103" t="n"/>
      <c r="L142" s="224" t="n"/>
      <c r="M142" s="103" t="n"/>
      <c r="N142" s="103" t="n"/>
      <c r="O142" s="224" t="n"/>
      <c r="P142" s="103" t="n"/>
      <c r="Q142" s="103" t="n"/>
      <c r="R142" s="224" t="n"/>
      <c r="S142" s="103" t="n"/>
      <c r="T142" s="103" t="n"/>
      <c r="U142" s="224" t="n"/>
      <c r="V142" s="224" t="n"/>
      <c r="W142" s="224" t="n"/>
      <c r="X142" s="224" t="n"/>
      <c r="Y142" s="224" t="n"/>
      <c r="Z142" s="224" t="n"/>
      <c r="AA142" s="224" t="n"/>
      <c r="AB142" s="224" t="n"/>
      <c r="AC142" s="224" t="n"/>
      <c r="AD142" s="224" t="n"/>
      <c r="AE142" s="224" t="n"/>
      <c r="AF142" s="224" t="n"/>
      <c r="AG142" s="224" t="n"/>
      <c r="AH142" s="224" t="n"/>
      <c r="AI142" s="224" t="n"/>
      <c r="AJ142" s="224" t="n"/>
      <c r="AK142" s="224" t="n"/>
      <c r="AL142" s="224" t="n"/>
      <c r="AM142" s="224" t="n"/>
      <c r="AN142" s="224" t="n"/>
      <c r="AO142" s="224" t="n"/>
      <c r="AP142" s="224" t="n"/>
      <c r="AQ142" s="224" t="n"/>
      <c r="AR142" s="224" t="n"/>
      <c r="AS142" s="224" t="n"/>
      <c r="AT142" s="224" t="n"/>
      <c r="AU142" s="224" t="n"/>
      <c r="AV142" s="224" t="n"/>
      <c r="AW142" s="224" t="n"/>
      <c r="AX142" s="224" t="n"/>
      <c r="AY142" s="224" t="n"/>
      <c r="AZ142" s="224" t="n"/>
      <c r="BA142" s="224" t="n"/>
      <c r="BB142" s="224" t="n"/>
      <c r="BC142" s="224" t="n"/>
      <c r="BD142" s="224" t="n"/>
      <c r="BE142" s="224" t="n"/>
      <c r="BF142" s="224" t="n"/>
      <c r="BG142" s="224" t="n"/>
      <c r="BH142" s="224" t="n"/>
      <c r="BI142" s="224" t="n"/>
      <c r="BJ142" s="224" t="n"/>
    </row>
    <row r="143">
      <c r="A143" s="102" t="n"/>
      <c r="B143" s="102" t="n"/>
      <c r="C143" s="224" t="n"/>
      <c r="D143" s="103" t="n"/>
      <c r="E143" s="103" t="n"/>
      <c r="F143" s="224" t="n"/>
      <c r="G143" s="103" t="n"/>
      <c r="H143" s="103" t="n"/>
      <c r="I143" s="224" t="n"/>
      <c r="J143" s="103" t="n"/>
      <c r="K143" s="103" t="n"/>
      <c r="L143" s="224" t="n"/>
      <c r="M143" s="103" t="n"/>
      <c r="N143" s="103" t="n"/>
      <c r="O143" s="224" t="n"/>
      <c r="P143" s="103" t="n"/>
      <c r="Q143" s="103" t="n"/>
      <c r="R143" s="224" t="n"/>
      <c r="S143" s="103" t="n"/>
      <c r="T143" s="103" t="n"/>
      <c r="U143" s="224" t="n"/>
      <c r="V143" s="224" t="n"/>
      <c r="W143" s="224" t="n"/>
      <c r="X143" s="224" t="n"/>
      <c r="Y143" s="224" t="n"/>
      <c r="Z143" s="224" t="n"/>
      <c r="AA143" s="224" t="n"/>
      <c r="AB143" s="224" t="n"/>
      <c r="AC143" s="224" t="n"/>
      <c r="AD143" s="224" t="n"/>
      <c r="AE143" s="224" t="n"/>
      <c r="AF143" s="224" t="n"/>
      <c r="AG143" s="224" t="n"/>
      <c r="AH143" s="224" t="n"/>
      <c r="AI143" s="224" t="n"/>
      <c r="AJ143" s="224" t="n"/>
      <c r="AK143" s="224" t="n"/>
      <c r="AL143" s="224" t="n"/>
      <c r="AM143" s="224" t="n"/>
      <c r="AN143" s="224" t="n"/>
      <c r="AO143" s="224" t="n"/>
      <c r="AP143" s="224" t="n"/>
      <c r="AQ143" s="224" t="n"/>
      <c r="AR143" s="224" t="n"/>
      <c r="AS143" s="224" t="n"/>
      <c r="AT143" s="224" t="n"/>
      <c r="AU143" s="224" t="n"/>
      <c r="AV143" s="224" t="n"/>
      <c r="AW143" s="224" t="n"/>
      <c r="AX143" s="224" t="n"/>
      <c r="AY143" s="224" t="n"/>
      <c r="AZ143" s="224" t="n"/>
      <c r="BA143" s="224" t="n"/>
      <c r="BB143" s="224" t="n"/>
      <c r="BC143" s="224" t="n"/>
      <c r="BD143" s="224" t="n"/>
      <c r="BE143" s="224" t="n"/>
      <c r="BF143" s="224" t="n"/>
      <c r="BG143" s="224" t="n"/>
      <c r="BH143" s="224" t="n"/>
      <c r="BI143" s="224" t="n"/>
      <c r="BJ143" s="224" t="n"/>
    </row>
    <row r="144">
      <c r="A144" s="102" t="n"/>
      <c r="B144" s="102" t="n"/>
      <c r="C144" s="224" t="n"/>
      <c r="D144" s="103" t="n"/>
      <c r="E144" s="103" t="n"/>
      <c r="F144" s="224" t="n"/>
      <c r="G144" s="103" t="n"/>
      <c r="H144" s="103" t="n"/>
      <c r="I144" s="224" t="n"/>
      <c r="J144" s="103" t="n"/>
      <c r="K144" s="103" t="n"/>
      <c r="L144" s="224" t="n"/>
      <c r="M144" s="103" t="n"/>
      <c r="N144" s="103" t="n"/>
      <c r="O144" s="224" t="n"/>
      <c r="P144" s="103" t="n"/>
      <c r="Q144" s="103" t="n"/>
      <c r="R144" s="224" t="n"/>
      <c r="S144" s="103" t="n"/>
      <c r="T144" s="103" t="n"/>
      <c r="U144" s="224" t="n"/>
      <c r="V144" s="224" t="n"/>
      <c r="W144" s="224" t="n"/>
      <c r="X144" s="224" t="n"/>
      <c r="Y144" s="224" t="n"/>
      <c r="Z144" s="224" t="n"/>
      <c r="AA144" s="224" t="n"/>
      <c r="AB144" s="224" t="n"/>
      <c r="AC144" s="224" t="n"/>
      <c r="AD144" s="224" t="n"/>
      <c r="AE144" s="224" t="n"/>
      <c r="AF144" s="224" t="n"/>
      <c r="AG144" s="224" t="n"/>
      <c r="AH144" s="224" t="n"/>
      <c r="AI144" s="224" t="n"/>
      <c r="AJ144" s="224" t="n"/>
      <c r="AK144" s="224" t="n"/>
      <c r="AL144" s="224" t="n"/>
      <c r="AM144" s="224" t="n"/>
      <c r="AN144" s="224" t="n"/>
      <c r="AO144" s="224" t="n"/>
      <c r="AP144" s="224" t="n"/>
      <c r="AQ144" s="224" t="n"/>
      <c r="AR144" s="224" t="n"/>
      <c r="AS144" s="224" t="n"/>
      <c r="AT144" s="224" t="n"/>
      <c r="AU144" s="224" t="n"/>
      <c r="AV144" s="224" t="n"/>
      <c r="AW144" s="224" t="n"/>
      <c r="AX144" s="224" t="n"/>
      <c r="AY144" s="224" t="n"/>
      <c r="AZ144" s="224" t="n"/>
      <c r="BA144" s="224" t="n"/>
      <c r="BB144" s="224" t="n"/>
      <c r="BC144" s="224" t="n"/>
      <c r="BD144" s="224" t="n"/>
      <c r="BE144" s="224" t="n"/>
      <c r="BF144" s="224" t="n"/>
      <c r="BG144" s="224" t="n"/>
      <c r="BH144" s="224" t="n"/>
      <c r="BI144" s="224" t="n"/>
      <c r="BJ144" s="224" t="n"/>
    </row>
    <row r="145">
      <c r="A145" s="102" t="n"/>
      <c r="B145" s="102" t="n"/>
      <c r="C145" s="224" t="n"/>
      <c r="D145" s="103" t="n"/>
      <c r="E145" s="103" t="n"/>
      <c r="F145" s="224" t="n"/>
      <c r="G145" s="103" t="n"/>
      <c r="H145" s="103" t="n"/>
      <c r="I145" s="224" t="n"/>
      <c r="J145" s="103" t="n"/>
      <c r="K145" s="103" t="n"/>
      <c r="L145" s="224" t="n"/>
      <c r="M145" s="103" t="n"/>
      <c r="N145" s="103" t="n"/>
      <c r="O145" s="224" t="n"/>
      <c r="P145" s="103" t="n"/>
      <c r="Q145" s="103" t="n"/>
      <c r="R145" s="224" t="n"/>
      <c r="S145" s="103" t="n"/>
      <c r="T145" s="103" t="n"/>
      <c r="U145" s="224" t="n"/>
      <c r="V145" s="224" t="n"/>
      <c r="W145" s="224" t="n"/>
      <c r="X145" s="224" t="n"/>
      <c r="Y145" s="224" t="n"/>
      <c r="Z145" s="224" t="n"/>
      <c r="AA145" s="224" t="n"/>
      <c r="AB145" s="224" t="n"/>
      <c r="AC145" s="224" t="n"/>
      <c r="AD145" s="224" t="n"/>
      <c r="AE145" s="224" t="n"/>
      <c r="AF145" s="224" t="n"/>
      <c r="AG145" s="224" t="n"/>
      <c r="AH145" s="224" t="n"/>
      <c r="AI145" s="224" t="n"/>
      <c r="AJ145" s="224" t="n"/>
      <c r="AK145" s="224" t="n"/>
      <c r="AL145" s="224" t="n"/>
      <c r="AM145" s="224" t="n"/>
      <c r="AN145" s="224" t="n"/>
      <c r="AO145" s="224" t="n"/>
      <c r="AP145" s="224" t="n"/>
      <c r="AQ145" s="224" t="n"/>
      <c r="AR145" s="224" t="n"/>
      <c r="AS145" s="224" t="n"/>
      <c r="AT145" s="224" t="n"/>
      <c r="AU145" s="224" t="n"/>
      <c r="AV145" s="224" t="n"/>
      <c r="AW145" s="224" t="n"/>
      <c r="AX145" s="224" t="n"/>
      <c r="AY145" s="224" t="n"/>
      <c r="AZ145" s="224" t="n"/>
      <c r="BA145" s="224" t="n"/>
      <c r="BB145" s="224" t="n"/>
      <c r="BC145" s="224" t="n"/>
      <c r="BD145" s="224" t="n"/>
      <c r="BE145" s="224" t="n"/>
      <c r="BF145" s="224" t="n"/>
      <c r="BG145" s="224" t="n"/>
      <c r="BH145" s="224" t="n"/>
      <c r="BI145" s="224" t="n"/>
      <c r="BJ145" s="224" t="n"/>
    </row>
    <row r="146">
      <c r="A146" s="102" t="n"/>
      <c r="B146" s="102" t="n"/>
      <c r="C146" s="224" t="n"/>
      <c r="D146" s="103" t="n"/>
      <c r="E146" s="103" t="n"/>
      <c r="F146" s="224" t="n"/>
      <c r="G146" s="103" t="n"/>
      <c r="H146" s="103" t="n"/>
      <c r="I146" s="224" t="n"/>
      <c r="J146" s="103" t="n"/>
      <c r="K146" s="103" t="n"/>
      <c r="L146" s="224" t="n"/>
      <c r="M146" s="103" t="n"/>
      <c r="N146" s="103" t="n"/>
      <c r="O146" s="224" t="n"/>
      <c r="P146" s="103" t="n"/>
      <c r="Q146" s="103" t="n"/>
      <c r="R146" s="224" t="n"/>
      <c r="S146" s="103" t="n"/>
      <c r="T146" s="103" t="n"/>
      <c r="U146" s="224" t="n"/>
      <c r="V146" s="224" t="n"/>
      <c r="W146" s="224" t="n"/>
      <c r="X146" s="224" t="n"/>
      <c r="Y146" s="224" t="n"/>
      <c r="Z146" s="224" t="n"/>
      <c r="AA146" s="224" t="n"/>
      <c r="AB146" s="224" t="n"/>
      <c r="AC146" s="224" t="n"/>
      <c r="AD146" s="224" t="n"/>
      <c r="AE146" s="224" t="n"/>
      <c r="AF146" s="224" t="n"/>
      <c r="AG146" s="224" t="n"/>
      <c r="AH146" s="224" t="n"/>
      <c r="AI146" s="224" t="n"/>
      <c r="AJ146" s="224" t="n"/>
      <c r="AK146" s="224" t="n"/>
      <c r="AL146" s="224" t="n"/>
      <c r="AM146" s="224" t="n"/>
      <c r="AN146" s="224" t="n"/>
      <c r="AO146" s="224" t="n"/>
      <c r="AP146" s="224" t="n"/>
      <c r="AQ146" s="224" t="n"/>
      <c r="AR146" s="224" t="n"/>
      <c r="AS146" s="224" t="n"/>
      <c r="AT146" s="224" t="n"/>
      <c r="AU146" s="224" t="n"/>
      <c r="AV146" s="224" t="n"/>
      <c r="AW146" s="224" t="n"/>
      <c r="AX146" s="224" t="n"/>
      <c r="AY146" s="224" t="n"/>
      <c r="AZ146" s="224" t="n"/>
      <c r="BA146" s="224" t="n"/>
      <c r="BB146" s="224" t="n"/>
      <c r="BC146" s="224" t="n"/>
      <c r="BD146" s="224" t="n"/>
      <c r="BE146" s="224" t="n"/>
      <c r="BF146" s="224" t="n"/>
      <c r="BG146" s="224" t="n"/>
      <c r="BH146" s="224" t="n"/>
      <c r="BI146" s="224" t="n"/>
      <c r="BJ146" s="224" t="n"/>
    </row>
    <row r="147">
      <c r="A147" s="102" t="n"/>
      <c r="B147" s="102" t="n"/>
      <c r="C147" s="224" t="n"/>
      <c r="D147" s="103" t="n"/>
      <c r="E147" s="103" t="n"/>
      <c r="F147" s="224" t="n"/>
      <c r="G147" s="103" t="n"/>
      <c r="H147" s="103" t="n"/>
      <c r="I147" s="224" t="n"/>
      <c r="J147" s="103" t="n"/>
      <c r="K147" s="103" t="n"/>
      <c r="L147" s="224" t="n"/>
      <c r="M147" s="103" t="n"/>
      <c r="N147" s="103" t="n"/>
      <c r="O147" s="224" t="n"/>
      <c r="P147" s="103" t="n"/>
      <c r="Q147" s="103" t="n"/>
      <c r="R147" s="224" t="n"/>
      <c r="S147" s="103" t="n"/>
      <c r="T147" s="103" t="n"/>
      <c r="U147" s="224" t="n"/>
      <c r="V147" s="224" t="n"/>
      <c r="W147" s="224" t="n"/>
      <c r="X147" s="224" t="n"/>
      <c r="Y147" s="224" t="n"/>
      <c r="Z147" s="224" t="n"/>
      <c r="AA147" s="224" t="n"/>
      <c r="AB147" s="224" t="n"/>
      <c r="AC147" s="224" t="n"/>
      <c r="AD147" s="224" t="n"/>
      <c r="AE147" s="224" t="n"/>
      <c r="AF147" s="224" t="n"/>
      <c r="AG147" s="224" t="n"/>
      <c r="AH147" s="224" t="n"/>
      <c r="AI147" s="224" t="n"/>
      <c r="AJ147" s="224" t="n"/>
      <c r="AK147" s="224" t="n"/>
      <c r="AL147" s="224" t="n"/>
      <c r="AM147" s="224" t="n"/>
      <c r="AN147" s="224" t="n"/>
      <c r="AO147" s="224" t="n"/>
      <c r="AP147" s="224" t="n"/>
      <c r="AQ147" s="224" t="n"/>
      <c r="AR147" s="224" t="n"/>
      <c r="AS147" s="224" t="n"/>
      <c r="AT147" s="224" t="n"/>
      <c r="AU147" s="224" t="n"/>
      <c r="AV147" s="224" t="n"/>
      <c r="AW147" s="224" t="n"/>
      <c r="AX147" s="224" t="n"/>
      <c r="AY147" s="224" t="n"/>
      <c r="AZ147" s="224" t="n"/>
      <c r="BA147" s="224" t="n"/>
      <c r="BB147" s="224" t="n"/>
      <c r="BC147" s="224" t="n"/>
      <c r="BD147" s="224" t="n"/>
      <c r="BE147" s="224" t="n"/>
      <c r="BF147" s="224" t="n"/>
      <c r="BG147" s="224" t="n"/>
      <c r="BH147" s="224" t="n"/>
      <c r="BI147" s="224" t="n"/>
      <c r="BJ147" s="224" t="n"/>
    </row>
    <row r="148">
      <c r="A148" s="102" t="n"/>
      <c r="B148" s="102" t="n"/>
      <c r="C148" s="224" t="n"/>
      <c r="D148" s="103" t="n"/>
      <c r="E148" s="103" t="n"/>
      <c r="F148" s="224" t="n"/>
      <c r="G148" s="103" t="n"/>
      <c r="H148" s="103" t="n"/>
      <c r="I148" s="224" t="n"/>
      <c r="J148" s="103" t="n"/>
      <c r="K148" s="103" t="n"/>
      <c r="L148" s="224" t="n"/>
      <c r="M148" s="103" t="n"/>
      <c r="N148" s="103" t="n"/>
      <c r="O148" s="224" t="n"/>
      <c r="P148" s="103" t="n"/>
      <c r="Q148" s="103" t="n"/>
      <c r="R148" s="224" t="n"/>
      <c r="S148" s="103" t="n"/>
      <c r="T148" s="103" t="n"/>
      <c r="U148" s="224" t="n"/>
      <c r="V148" s="224" t="n"/>
      <c r="W148" s="224" t="n"/>
      <c r="X148" s="224" t="n"/>
      <c r="Y148" s="224" t="n"/>
      <c r="Z148" s="224" t="n"/>
      <c r="AA148" s="224" t="n"/>
      <c r="AB148" s="224" t="n"/>
      <c r="AC148" s="224" t="n"/>
      <c r="AD148" s="224" t="n"/>
      <c r="AE148" s="224" t="n"/>
      <c r="AF148" s="224" t="n"/>
      <c r="AG148" s="224" t="n"/>
      <c r="AH148" s="224" t="n"/>
      <c r="AI148" s="224" t="n"/>
      <c r="AJ148" s="224" t="n"/>
      <c r="AK148" s="224" t="n"/>
      <c r="AL148" s="224" t="n"/>
      <c r="AM148" s="224" t="n"/>
      <c r="AN148" s="224" t="n"/>
      <c r="AO148" s="224" t="n"/>
      <c r="AP148" s="224" t="n"/>
      <c r="AQ148" s="224" t="n"/>
      <c r="AR148" s="224" t="n"/>
      <c r="AS148" s="224" t="n"/>
      <c r="AT148" s="224" t="n"/>
      <c r="AU148" s="224" t="n"/>
      <c r="AV148" s="224" t="n"/>
      <c r="AW148" s="224" t="n"/>
      <c r="AX148" s="224" t="n"/>
      <c r="AY148" s="224" t="n"/>
      <c r="AZ148" s="224" t="n"/>
      <c r="BA148" s="224" t="n"/>
      <c r="BB148" s="224" t="n"/>
      <c r="BC148" s="224" t="n"/>
      <c r="BD148" s="224" t="n"/>
      <c r="BE148" s="224" t="n"/>
      <c r="BF148" s="224" t="n"/>
      <c r="BG148" s="224" t="n"/>
      <c r="BH148" s="224" t="n"/>
      <c r="BI148" s="224" t="n"/>
      <c r="BJ148" s="224" t="n"/>
    </row>
    <row r="149">
      <c r="A149" s="102" t="n"/>
      <c r="B149" s="102" t="n"/>
      <c r="C149" s="224" t="n"/>
      <c r="D149" s="103" t="n"/>
      <c r="E149" s="103" t="n"/>
      <c r="F149" s="224" t="n"/>
      <c r="G149" s="103" t="n"/>
      <c r="H149" s="103" t="n"/>
      <c r="I149" s="224" t="n"/>
      <c r="J149" s="103" t="n"/>
      <c r="K149" s="103" t="n"/>
      <c r="L149" s="224" t="n"/>
      <c r="M149" s="103" t="n"/>
      <c r="N149" s="103" t="n"/>
      <c r="O149" s="224" t="n"/>
      <c r="P149" s="103" t="n"/>
      <c r="Q149" s="103" t="n"/>
      <c r="R149" s="224" t="n"/>
      <c r="S149" s="103" t="n"/>
      <c r="T149" s="103" t="n"/>
      <c r="U149" s="224" t="n"/>
      <c r="V149" s="224" t="n"/>
      <c r="W149" s="224" t="n"/>
      <c r="X149" s="224" t="n"/>
      <c r="Y149" s="224" t="n"/>
      <c r="Z149" s="224" t="n"/>
      <c r="AA149" s="224" t="n"/>
      <c r="AB149" s="224" t="n"/>
      <c r="AC149" s="224" t="n"/>
      <c r="AD149" s="224" t="n"/>
      <c r="AE149" s="224" t="n"/>
      <c r="AF149" s="224" t="n"/>
      <c r="AG149" s="224" t="n"/>
      <c r="AH149" s="224" t="n"/>
      <c r="AI149" s="224" t="n"/>
      <c r="AJ149" s="224" t="n"/>
      <c r="AK149" s="224" t="n"/>
      <c r="AL149" s="224" t="n"/>
      <c r="AM149" s="224" t="n"/>
      <c r="AN149" s="224" t="n"/>
      <c r="AO149" s="224" t="n"/>
      <c r="AP149" s="224" t="n"/>
      <c r="AQ149" s="224" t="n"/>
      <c r="AR149" s="224" t="n"/>
      <c r="AS149" s="224" t="n"/>
      <c r="AT149" s="224" t="n"/>
      <c r="AU149" s="224" t="n"/>
      <c r="AV149" s="224" t="n"/>
      <c r="AW149" s="224" t="n"/>
      <c r="AX149" s="224" t="n"/>
      <c r="AY149" s="224" t="n"/>
      <c r="AZ149" s="224" t="n"/>
      <c r="BA149" s="224" t="n"/>
      <c r="BB149" s="224" t="n"/>
      <c r="BC149" s="224" t="n"/>
      <c r="BD149" s="224" t="n"/>
      <c r="BE149" s="224" t="n"/>
      <c r="BF149" s="224" t="n"/>
      <c r="BG149" s="224" t="n"/>
      <c r="BH149" s="224" t="n"/>
      <c r="BI149" s="224" t="n"/>
      <c r="BJ149" s="224" t="n"/>
    </row>
    <row r="150">
      <c r="A150" s="102" t="n"/>
      <c r="B150" s="102" t="n"/>
      <c r="C150" s="224" t="n"/>
      <c r="D150" s="103" t="n"/>
      <c r="E150" s="103" t="n"/>
      <c r="F150" s="224" t="n"/>
      <c r="G150" s="103" t="n"/>
      <c r="H150" s="103" t="n"/>
      <c r="I150" s="224" t="n"/>
      <c r="J150" s="103" t="n"/>
      <c r="K150" s="103" t="n"/>
      <c r="L150" s="224" t="n"/>
      <c r="M150" s="103" t="n"/>
      <c r="N150" s="103" t="n"/>
      <c r="O150" s="224" t="n"/>
      <c r="P150" s="103" t="n"/>
      <c r="Q150" s="103" t="n"/>
      <c r="R150" s="224" t="n"/>
      <c r="S150" s="103" t="n"/>
      <c r="T150" s="103" t="n"/>
      <c r="U150" s="224" t="n"/>
      <c r="V150" s="224" t="n"/>
      <c r="W150" s="224" t="n"/>
      <c r="X150" s="224" t="n"/>
      <c r="Y150" s="224" t="n"/>
      <c r="Z150" s="224" t="n"/>
      <c r="AA150" s="224" t="n"/>
      <c r="AB150" s="224" t="n"/>
      <c r="AC150" s="224" t="n"/>
      <c r="AD150" s="224" t="n"/>
      <c r="AE150" s="224" t="n"/>
      <c r="AF150" s="224" t="n"/>
      <c r="AG150" s="224" t="n"/>
      <c r="AH150" s="224" t="n"/>
      <c r="AI150" s="224" t="n"/>
      <c r="AJ150" s="224" t="n"/>
      <c r="AK150" s="224" t="n"/>
      <c r="AL150" s="224" t="n"/>
      <c r="AM150" s="224" t="n"/>
      <c r="AN150" s="224" t="n"/>
      <c r="AO150" s="224" t="n"/>
      <c r="AP150" s="224" t="n"/>
      <c r="AQ150" s="224" t="n"/>
      <c r="AR150" s="224" t="n"/>
      <c r="AS150" s="224" t="n"/>
      <c r="AT150" s="224" t="n"/>
      <c r="AU150" s="224" t="n"/>
      <c r="AV150" s="224" t="n"/>
      <c r="AW150" s="224" t="n"/>
      <c r="AX150" s="224" t="n"/>
      <c r="AY150" s="224" t="n"/>
      <c r="AZ150" s="224" t="n"/>
      <c r="BA150" s="224" t="n"/>
      <c r="BB150" s="224" t="n"/>
      <c r="BC150" s="224" t="n"/>
      <c r="BD150" s="224" t="n"/>
      <c r="BE150" s="224" t="n"/>
      <c r="BF150" s="224" t="n"/>
      <c r="BG150" s="224" t="n"/>
      <c r="BH150" s="224" t="n"/>
      <c r="BI150" s="224" t="n"/>
      <c r="BJ150" s="224" t="n"/>
    </row>
    <row r="151">
      <c r="A151" s="102" t="n"/>
      <c r="B151" s="102" t="n"/>
      <c r="C151" s="224" t="n"/>
      <c r="D151" s="103" t="n"/>
      <c r="E151" s="103" t="n"/>
      <c r="F151" s="224" t="n"/>
      <c r="G151" s="103" t="n"/>
      <c r="H151" s="103" t="n"/>
      <c r="I151" s="224" t="n"/>
      <c r="J151" s="103" t="n"/>
      <c r="K151" s="103" t="n"/>
      <c r="L151" s="224" t="n"/>
      <c r="M151" s="103" t="n"/>
      <c r="N151" s="103" t="n"/>
      <c r="O151" s="224" t="n"/>
      <c r="P151" s="103" t="n"/>
      <c r="Q151" s="103" t="n"/>
      <c r="R151" s="224" t="n"/>
      <c r="S151" s="103" t="n"/>
      <c r="T151" s="103" t="n"/>
      <c r="U151" s="224" t="n"/>
      <c r="V151" s="224" t="n"/>
      <c r="W151" s="224" t="n"/>
      <c r="X151" s="224" t="n"/>
      <c r="Y151" s="224" t="n"/>
      <c r="Z151" s="224" t="n"/>
      <c r="AA151" s="224" t="n"/>
      <c r="AB151" s="224" t="n"/>
      <c r="AC151" s="224" t="n"/>
      <c r="AD151" s="224" t="n"/>
      <c r="AE151" s="224" t="n"/>
      <c r="AF151" s="224" t="n"/>
      <c r="AG151" s="224" t="n"/>
      <c r="AH151" s="224" t="n"/>
      <c r="AI151" s="224" t="n"/>
      <c r="AJ151" s="224" t="n"/>
      <c r="AK151" s="224" t="n"/>
      <c r="AL151" s="224" t="n"/>
      <c r="AM151" s="224" t="n"/>
      <c r="AN151" s="224" t="n"/>
      <c r="AO151" s="224" t="n"/>
      <c r="AP151" s="224" t="n"/>
      <c r="AQ151" s="224" t="n"/>
      <c r="AR151" s="224" t="n"/>
      <c r="AS151" s="224" t="n"/>
      <c r="AT151" s="224" t="n"/>
      <c r="AU151" s="224" t="n"/>
      <c r="AV151" s="224" t="n"/>
      <c r="AW151" s="224" t="n"/>
      <c r="AX151" s="224" t="n"/>
      <c r="AY151" s="224" t="n"/>
      <c r="AZ151" s="224" t="n"/>
      <c r="BA151" s="224" t="n"/>
      <c r="BB151" s="224" t="n"/>
      <c r="BC151" s="224" t="n"/>
      <c r="BD151" s="224" t="n"/>
      <c r="BE151" s="224" t="n"/>
      <c r="BF151" s="224" t="n"/>
      <c r="BG151" s="224" t="n"/>
      <c r="BH151" s="224" t="n"/>
      <c r="BI151" s="224" t="n"/>
      <c r="BJ151" s="224" t="n"/>
    </row>
    <row r="152">
      <c r="A152" s="102" t="n"/>
      <c r="B152" s="102" t="n"/>
      <c r="C152" s="224" t="n"/>
      <c r="D152" s="103" t="n"/>
      <c r="E152" s="103" t="n"/>
      <c r="F152" s="224" t="n"/>
      <c r="G152" s="103" t="n"/>
      <c r="H152" s="103" t="n"/>
      <c r="I152" s="224" t="n"/>
      <c r="J152" s="103" t="n"/>
      <c r="K152" s="103" t="n"/>
      <c r="L152" s="224" t="n"/>
      <c r="M152" s="103" t="n"/>
      <c r="N152" s="103" t="n"/>
      <c r="O152" s="224" t="n"/>
      <c r="P152" s="103" t="n"/>
      <c r="Q152" s="103" t="n"/>
      <c r="R152" s="224" t="n"/>
      <c r="S152" s="103" t="n"/>
      <c r="T152" s="103" t="n"/>
      <c r="U152" s="224" t="n"/>
      <c r="V152" s="224" t="n"/>
      <c r="W152" s="224" t="n"/>
      <c r="X152" s="224" t="n"/>
      <c r="Y152" s="224" t="n"/>
      <c r="Z152" s="224" t="n"/>
      <c r="AA152" s="224" t="n"/>
      <c r="AB152" s="224" t="n"/>
      <c r="AC152" s="224" t="n"/>
      <c r="AD152" s="224" t="n"/>
      <c r="AE152" s="224" t="n"/>
      <c r="AF152" s="224" t="n"/>
      <c r="AG152" s="224" t="n"/>
      <c r="AH152" s="224" t="n"/>
      <c r="AI152" s="224" t="n"/>
      <c r="AJ152" s="224" t="n"/>
      <c r="AK152" s="224" t="n"/>
      <c r="AL152" s="224" t="n"/>
      <c r="AM152" s="224" t="n"/>
      <c r="AN152" s="224" t="n"/>
      <c r="AO152" s="224" t="n"/>
      <c r="AP152" s="224" t="n"/>
      <c r="AQ152" s="224" t="n"/>
      <c r="AR152" s="224" t="n"/>
      <c r="AS152" s="224" t="n"/>
      <c r="AT152" s="224" t="n"/>
      <c r="AU152" s="224" t="n"/>
      <c r="AV152" s="224" t="n"/>
      <c r="AW152" s="224" t="n"/>
      <c r="AX152" s="224" t="n"/>
      <c r="AY152" s="224" t="n"/>
      <c r="AZ152" s="224" t="n"/>
      <c r="BA152" s="224" t="n"/>
      <c r="BB152" s="224" t="n"/>
      <c r="BC152" s="224" t="n"/>
      <c r="BD152" s="224" t="n"/>
      <c r="BE152" s="224" t="n"/>
      <c r="BF152" s="224" t="n"/>
      <c r="BG152" s="224" t="n"/>
      <c r="BH152" s="224" t="n"/>
      <c r="BI152" s="224" t="n"/>
      <c r="BJ152" s="224" t="n"/>
    </row>
    <row r="153">
      <c r="A153" s="102" t="n"/>
      <c r="B153" s="102" t="n"/>
      <c r="C153" s="224" t="n"/>
      <c r="D153" s="103" t="n"/>
      <c r="E153" s="103" t="n"/>
      <c r="F153" s="224" t="n"/>
      <c r="G153" s="103" t="n"/>
      <c r="H153" s="103" t="n"/>
      <c r="I153" s="224" t="n"/>
      <c r="J153" s="103" t="n"/>
      <c r="K153" s="103" t="n"/>
      <c r="L153" s="224" t="n"/>
      <c r="M153" s="103" t="n"/>
      <c r="N153" s="103" t="n"/>
      <c r="O153" s="224" t="n"/>
      <c r="P153" s="103" t="n"/>
      <c r="Q153" s="103" t="n"/>
      <c r="R153" s="224" t="n"/>
      <c r="S153" s="103" t="n"/>
      <c r="T153" s="103" t="n"/>
      <c r="U153" s="224" t="n"/>
      <c r="V153" s="224" t="n"/>
      <c r="W153" s="224" t="n"/>
      <c r="X153" s="224" t="n"/>
      <c r="Y153" s="224" t="n"/>
      <c r="Z153" s="224" t="n"/>
      <c r="AA153" s="224" t="n"/>
      <c r="AB153" s="224" t="n"/>
      <c r="AC153" s="224" t="n"/>
      <c r="AD153" s="224" t="n"/>
      <c r="AE153" s="224" t="n"/>
      <c r="AF153" s="224" t="n"/>
      <c r="AG153" s="224" t="n"/>
      <c r="AH153" s="224" t="n"/>
      <c r="AI153" s="224" t="n"/>
      <c r="AJ153" s="224" t="n"/>
      <c r="AK153" s="224" t="n"/>
      <c r="AL153" s="224" t="n"/>
      <c r="AM153" s="224" t="n"/>
      <c r="AN153" s="224" t="n"/>
      <c r="AO153" s="224" t="n"/>
      <c r="AP153" s="224" t="n"/>
      <c r="AQ153" s="224" t="n"/>
      <c r="AR153" s="224" t="n"/>
      <c r="AS153" s="224" t="n"/>
      <c r="AT153" s="224" t="n"/>
      <c r="AU153" s="224" t="n"/>
      <c r="AV153" s="224" t="n"/>
      <c r="AW153" s="224" t="n"/>
      <c r="AX153" s="224" t="n"/>
      <c r="AY153" s="224" t="n"/>
      <c r="AZ153" s="224" t="n"/>
      <c r="BA153" s="224" t="n"/>
      <c r="BB153" s="224" t="n"/>
      <c r="BC153" s="224" t="n"/>
      <c r="BD153" s="224" t="n"/>
      <c r="BE153" s="224" t="n"/>
      <c r="BF153" s="224" t="n"/>
      <c r="BG153" s="224" t="n"/>
      <c r="BH153" s="224" t="n"/>
      <c r="BI153" s="224" t="n"/>
      <c r="BJ153" s="224" t="n"/>
    </row>
    <row r="154">
      <c r="A154" s="102" t="n"/>
      <c r="B154" s="102" t="n"/>
      <c r="C154" s="224" t="n"/>
      <c r="D154" s="103" t="n"/>
      <c r="E154" s="103" t="n"/>
      <c r="F154" s="224" t="n"/>
      <c r="G154" s="103" t="n"/>
      <c r="H154" s="103" t="n"/>
      <c r="I154" s="224" t="n"/>
      <c r="J154" s="103" t="n"/>
      <c r="K154" s="103" t="n"/>
      <c r="L154" s="224" t="n"/>
      <c r="M154" s="103" t="n"/>
      <c r="N154" s="103" t="n"/>
      <c r="O154" s="224" t="n"/>
      <c r="P154" s="103" t="n"/>
      <c r="Q154" s="103" t="n"/>
      <c r="R154" s="224" t="n"/>
      <c r="S154" s="103" t="n"/>
      <c r="T154" s="103" t="n"/>
      <c r="U154" s="224" t="n"/>
      <c r="V154" s="224" t="n"/>
      <c r="W154" s="224" t="n"/>
      <c r="X154" s="224" t="n"/>
      <c r="Y154" s="224" t="n"/>
      <c r="Z154" s="224" t="n"/>
      <c r="AA154" s="224" t="n"/>
      <c r="AB154" s="224" t="n"/>
      <c r="AC154" s="224" t="n"/>
      <c r="AD154" s="224" t="n"/>
      <c r="AE154" s="224" t="n"/>
      <c r="AF154" s="224" t="n"/>
      <c r="AG154" s="224" t="n"/>
      <c r="AH154" s="224" t="n"/>
      <c r="AI154" s="224" t="n"/>
      <c r="AJ154" s="224" t="n"/>
      <c r="AK154" s="224" t="n"/>
      <c r="AL154" s="224" t="n"/>
      <c r="AM154" s="224" t="n"/>
      <c r="AN154" s="224" t="n"/>
      <c r="AO154" s="224" t="n"/>
      <c r="AP154" s="224" t="n"/>
      <c r="AQ154" s="224" t="n"/>
      <c r="AR154" s="224" t="n"/>
      <c r="AS154" s="224" t="n"/>
      <c r="AT154" s="224" t="n"/>
      <c r="AU154" s="224" t="n"/>
      <c r="AV154" s="224" t="n"/>
      <c r="AW154" s="224" t="n"/>
      <c r="AX154" s="224" t="n"/>
      <c r="AY154" s="224" t="n"/>
      <c r="AZ154" s="224" t="n"/>
      <c r="BA154" s="224" t="n"/>
      <c r="BB154" s="224" t="n"/>
      <c r="BC154" s="224" t="n"/>
      <c r="BD154" s="224" t="n"/>
      <c r="BE154" s="224" t="n"/>
      <c r="BF154" s="224" t="n"/>
      <c r="BG154" s="224" t="n"/>
      <c r="BH154" s="224" t="n"/>
      <c r="BI154" s="224" t="n"/>
      <c r="BJ154" s="224" t="n"/>
    </row>
    <row r="155">
      <c r="A155" s="102" t="n"/>
      <c r="B155" s="102" t="n"/>
      <c r="C155" s="224" t="n"/>
      <c r="D155" s="103" t="n"/>
      <c r="E155" s="103" t="n"/>
      <c r="F155" s="224" t="n"/>
      <c r="G155" s="103" t="n"/>
      <c r="H155" s="103" t="n"/>
      <c r="I155" s="224" t="n"/>
      <c r="J155" s="103" t="n"/>
      <c r="K155" s="103" t="n"/>
      <c r="L155" s="224" t="n"/>
      <c r="M155" s="103" t="n"/>
      <c r="N155" s="103" t="n"/>
      <c r="O155" s="224" t="n"/>
      <c r="P155" s="103" t="n"/>
      <c r="Q155" s="103" t="n"/>
      <c r="R155" s="224" t="n"/>
      <c r="S155" s="103" t="n"/>
      <c r="T155" s="103" t="n"/>
      <c r="U155" s="224" t="n"/>
      <c r="V155" s="224" t="n"/>
      <c r="W155" s="224" t="n"/>
      <c r="X155" s="224" t="n"/>
      <c r="Y155" s="224" t="n"/>
      <c r="Z155" s="224" t="n"/>
      <c r="AA155" s="224" t="n"/>
      <c r="AB155" s="224" t="n"/>
      <c r="AC155" s="224" t="n"/>
      <c r="AD155" s="224" t="n"/>
      <c r="AE155" s="224" t="n"/>
      <c r="AF155" s="224" t="n"/>
      <c r="AG155" s="224" t="n"/>
      <c r="AH155" s="224" t="n"/>
      <c r="AI155" s="224" t="n"/>
      <c r="AJ155" s="224" t="n"/>
      <c r="AK155" s="224" t="n"/>
      <c r="AL155" s="224" t="n"/>
      <c r="AM155" s="224" t="n"/>
      <c r="AN155" s="224" t="n"/>
      <c r="AO155" s="224" t="n"/>
      <c r="AP155" s="224" t="n"/>
      <c r="AQ155" s="224" t="n"/>
      <c r="AR155" s="224" t="n"/>
      <c r="AS155" s="224" t="n"/>
      <c r="AT155" s="224" t="n"/>
      <c r="AU155" s="224" t="n"/>
      <c r="AV155" s="224" t="n"/>
      <c r="AW155" s="224" t="n"/>
      <c r="AX155" s="224" t="n"/>
      <c r="AY155" s="224" t="n"/>
      <c r="AZ155" s="224" t="n"/>
      <c r="BA155" s="224" t="n"/>
      <c r="BB155" s="224" t="n"/>
      <c r="BC155" s="224" t="n"/>
      <c r="BD155" s="224" t="n"/>
      <c r="BE155" s="224" t="n"/>
      <c r="BF155" s="224" t="n"/>
      <c r="BG155" s="224" t="n"/>
      <c r="BH155" s="224" t="n"/>
      <c r="BI155" s="224" t="n"/>
      <c r="BJ155" s="224" t="n"/>
    </row>
    <row r="156">
      <c r="A156" s="102" t="n"/>
      <c r="B156" s="102" t="n"/>
      <c r="C156" s="224" t="n"/>
      <c r="D156" s="103" t="n"/>
      <c r="E156" s="103" t="n"/>
      <c r="F156" s="224" t="n"/>
      <c r="G156" s="103" t="n"/>
      <c r="H156" s="103" t="n"/>
      <c r="I156" s="224" t="n"/>
      <c r="J156" s="103" t="n"/>
      <c r="K156" s="103" t="n"/>
      <c r="L156" s="224" t="n"/>
      <c r="M156" s="103" t="n"/>
      <c r="N156" s="103" t="n"/>
      <c r="O156" s="224" t="n"/>
      <c r="P156" s="103" t="n"/>
      <c r="Q156" s="103" t="n"/>
      <c r="R156" s="224" t="n"/>
      <c r="S156" s="103" t="n"/>
      <c r="T156" s="103" t="n"/>
      <c r="U156" s="224" t="n"/>
      <c r="V156" s="224" t="n"/>
      <c r="W156" s="224" t="n"/>
      <c r="X156" s="224" t="n"/>
      <c r="Y156" s="224" t="n"/>
      <c r="Z156" s="224" t="n"/>
      <c r="AA156" s="224" t="n"/>
      <c r="AB156" s="224" t="n"/>
      <c r="AC156" s="224" t="n"/>
      <c r="AD156" s="224" t="n"/>
      <c r="AE156" s="224" t="n"/>
      <c r="AF156" s="224" t="n"/>
      <c r="AG156" s="224" t="n"/>
      <c r="AH156" s="224" t="n"/>
      <c r="AI156" s="224" t="n"/>
      <c r="AJ156" s="224" t="n"/>
      <c r="AK156" s="224" t="n"/>
      <c r="AL156" s="224" t="n"/>
      <c r="AM156" s="224" t="n"/>
      <c r="AN156" s="224" t="n"/>
      <c r="AO156" s="224" t="n"/>
      <c r="AP156" s="224" t="n"/>
      <c r="AQ156" s="224" t="n"/>
      <c r="AR156" s="224" t="n"/>
      <c r="AS156" s="224" t="n"/>
      <c r="AT156" s="224" t="n"/>
      <c r="AU156" s="224" t="n"/>
      <c r="AV156" s="224" t="n"/>
      <c r="AW156" s="224" t="n"/>
      <c r="AX156" s="224" t="n"/>
      <c r="AY156" s="224" t="n"/>
      <c r="AZ156" s="224" t="n"/>
      <c r="BA156" s="224" t="n"/>
      <c r="BB156" s="224" t="n"/>
      <c r="BC156" s="224" t="n"/>
      <c r="BD156" s="224" t="n"/>
      <c r="BE156" s="224" t="n"/>
      <c r="BF156" s="224" t="n"/>
      <c r="BG156" s="224" t="n"/>
      <c r="BH156" s="224" t="n"/>
      <c r="BI156" s="224" t="n"/>
      <c r="BJ156" s="224" t="n"/>
    </row>
    <row r="157">
      <c r="A157" s="102" t="n"/>
      <c r="B157" s="102" t="n"/>
      <c r="C157" s="224" t="n"/>
      <c r="D157" s="103" t="n"/>
      <c r="E157" s="103" t="n"/>
      <c r="F157" s="224" t="n"/>
      <c r="G157" s="103" t="n"/>
      <c r="H157" s="103" t="n"/>
      <c r="I157" s="224" t="n"/>
      <c r="J157" s="103" t="n"/>
      <c r="K157" s="103" t="n"/>
      <c r="L157" s="224" t="n"/>
      <c r="M157" s="103" t="n"/>
      <c r="N157" s="103" t="n"/>
      <c r="O157" s="224" t="n"/>
      <c r="P157" s="103" t="n"/>
      <c r="Q157" s="103" t="n"/>
      <c r="R157" s="224" t="n"/>
      <c r="S157" s="103" t="n"/>
      <c r="T157" s="103" t="n"/>
      <c r="U157" s="224" t="n"/>
      <c r="V157" s="224" t="n"/>
      <c r="W157" s="224" t="n"/>
      <c r="X157" s="224" t="n"/>
      <c r="Y157" s="224" t="n"/>
      <c r="Z157" s="224" t="n"/>
      <c r="AA157" s="224" t="n"/>
      <c r="AB157" s="224" t="n"/>
      <c r="AC157" s="224" t="n"/>
      <c r="AD157" s="224" t="n"/>
      <c r="AE157" s="224" t="n"/>
      <c r="AF157" s="224" t="n"/>
      <c r="AG157" s="224" t="n"/>
      <c r="AH157" s="224" t="n"/>
      <c r="AI157" s="224" t="n"/>
      <c r="AJ157" s="224" t="n"/>
      <c r="AK157" s="224" t="n"/>
      <c r="AL157" s="224" t="n"/>
      <c r="AM157" s="224" t="n"/>
      <c r="AN157" s="224" t="n"/>
      <c r="AO157" s="224" t="n"/>
      <c r="AP157" s="224" t="n"/>
      <c r="AQ157" s="224" t="n"/>
      <c r="AR157" s="224" t="n"/>
      <c r="AS157" s="224" t="n"/>
      <c r="AT157" s="224" t="n"/>
      <c r="AU157" s="224" t="n"/>
      <c r="AV157" s="224" t="n"/>
      <c r="AW157" s="224" t="n"/>
      <c r="AX157" s="224" t="n"/>
      <c r="AY157" s="224" t="n"/>
      <c r="AZ157" s="224" t="n"/>
      <c r="BA157" s="224" t="n"/>
      <c r="BB157" s="224" t="n"/>
      <c r="BC157" s="224" t="n"/>
      <c r="BD157" s="224" t="n"/>
      <c r="BE157" s="224" t="n"/>
      <c r="BF157" s="224" t="n"/>
      <c r="BG157" s="224" t="n"/>
      <c r="BH157" s="224" t="n"/>
      <c r="BI157" s="224" t="n"/>
      <c r="BJ157" s="224" t="n"/>
    </row>
    <row r="158">
      <c r="A158" s="102" t="n"/>
      <c r="B158" s="102" t="n"/>
      <c r="C158" s="224" t="n"/>
      <c r="D158" s="103" t="n"/>
      <c r="E158" s="103" t="n"/>
      <c r="F158" s="224" t="n"/>
      <c r="G158" s="103" t="n"/>
      <c r="H158" s="103" t="n"/>
      <c r="I158" s="224" t="n"/>
      <c r="J158" s="103" t="n"/>
      <c r="K158" s="103" t="n"/>
      <c r="L158" s="224" t="n"/>
      <c r="M158" s="103" t="n"/>
      <c r="N158" s="103" t="n"/>
      <c r="O158" s="224" t="n"/>
      <c r="P158" s="103" t="n"/>
      <c r="Q158" s="103" t="n"/>
      <c r="R158" s="224" t="n"/>
      <c r="S158" s="103" t="n"/>
      <c r="T158" s="103" t="n"/>
      <c r="U158" s="224" t="n"/>
      <c r="V158" s="224" t="n"/>
      <c r="W158" s="224" t="n"/>
      <c r="X158" s="224" t="n"/>
      <c r="Y158" s="224" t="n"/>
      <c r="Z158" s="224" t="n"/>
      <c r="AA158" s="224" t="n"/>
      <c r="AB158" s="224" t="n"/>
      <c r="AC158" s="224" t="n"/>
      <c r="AD158" s="224" t="n"/>
      <c r="AE158" s="224" t="n"/>
      <c r="AF158" s="224" t="n"/>
      <c r="AG158" s="224" t="n"/>
      <c r="AH158" s="224" t="n"/>
      <c r="AI158" s="224" t="n"/>
      <c r="AJ158" s="224" t="n"/>
      <c r="AK158" s="224" t="n"/>
      <c r="AL158" s="224" t="n"/>
      <c r="AM158" s="224" t="n"/>
      <c r="AN158" s="224" t="n"/>
      <c r="AO158" s="224" t="n"/>
      <c r="AP158" s="224" t="n"/>
      <c r="AQ158" s="224" t="n"/>
      <c r="AR158" s="224" t="n"/>
      <c r="AS158" s="224" t="n"/>
      <c r="AT158" s="224" t="n"/>
      <c r="AU158" s="224" t="n"/>
      <c r="AV158" s="224" t="n"/>
      <c r="AW158" s="224" t="n"/>
      <c r="AX158" s="224" t="n"/>
      <c r="AY158" s="224" t="n"/>
      <c r="AZ158" s="224" t="n"/>
      <c r="BA158" s="224" t="n"/>
      <c r="BB158" s="224" t="n"/>
      <c r="BC158" s="224" t="n"/>
      <c r="BD158" s="224" t="n"/>
      <c r="BE158" s="224" t="n"/>
      <c r="BF158" s="224" t="n"/>
      <c r="BG158" s="224" t="n"/>
      <c r="BH158" s="224" t="n"/>
      <c r="BI158" s="224" t="n"/>
      <c r="BJ158" s="224" t="n"/>
    </row>
    <row r="159">
      <c r="A159" s="102" t="n"/>
      <c r="B159" s="102" t="n"/>
      <c r="C159" s="224" t="n"/>
      <c r="D159" s="103" t="n"/>
      <c r="E159" s="103" t="n"/>
      <c r="F159" s="224" t="n"/>
      <c r="G159" s="103" t="n"/>
      <c r="H159" s="103" t="n"/>
      <c r="I159" s="224" t="n"/>
      <c r="J159" s="103" t="n"/>
      <c r="K159" s="103" t="n"/>
      <c r="L159" s="224" t="n"/>
      <c r="M159" s="103" t="n"/>
      <c r="N159" s="103" t="n"/>
      <c r="O159" s="224" t="n"/>
      <c r="P159" s="103" t="n"/>
      <c r="Q159" s="103" t="n"/>
      <c r="R159" s="224" t="n"/>
      <c r="S159" s="103" t="n"/>
      <c r="T159" s="103" t="n"/>
      <c r="U159" s="224" t="n"/>
      <c r="V159" s="224" t="n"/>
      <c r="W159" s="224" t="n"/>
      <c r="X159" s="224" t="n"/>
      <c r="Y159" s="224" t="n"/>
      <c r="Z159" s="224" t="n"/>
      <c r="AA159" s="224" t="n"/>
      <c r="AB159" s="224" t="n"/>
      <c r="AC159" s="224" t="n"/>
      <c r="AD159" s="224" t="n"/>
      <c r="AE159" s="224" t="n"/>
      <c r="AF159" s="224" t="n"/>
      <c r="AG159" s="224" t="n"/>
      <c r="AH159" s="224" t="n"/>
      <c r="AI159" s="224" t="n"/>
      <c r="AJ159" s="224" t="n"/>
      <c r="AK159" s="224" t="n"/>
      <c r="AL159" s="224" t="n"/>
      <c r="AM159" s="224" t="n"/>
      <c r="AN159" s="224" t="n"/>
      <c r="AO159" s="224" t="n"/>
      <c r="AP159" s="224" t="n"/>
      <c r="AQ159" s="224" t="n"/>
      <c r="AR159" s="224" t="n"/>
      <c r="AS159" s="224" t="n"/>
      <c r="AT159" s="224" t="n"/>
      <c r="AU159" s="224" t="n"/>
      <c r="AV159" s="224" t="n"/>
      <c r="AW159" s="224" t="n"/>
      <c r="AX159" s="224" t="n"/>
      <c r="AY159" s="224" t="n"/>
      <c r="AZ159" s="224" t="n"/>
      <c r="BA159" s="224" t="n"/>
      <c r="BB159" s="224" t="n"/>
      <c r="BC159" s="224" t="n"/>
      <c r="BD159" s="224" t="n"/>
      <c r="BE159" s="224" t="n"/>
      <c r="BF159" s="224" t="n"/>
      <c r="BG159" s="224" t="n"/>
      <c r="BH159" s="224" t="n"/>
      <c r="BI159" s="224" t="n"/>
      <c r="BJ159" s="224" t="n"/>
    </row>
    <row r="160">
      <c r="A160" s="102" t="n"/>
      <c r="B160" s="102" t="n"/>
      <c r="C160" s="224" t="n"/>
      <c r="D160" s="103" t="n"/>
      <c r="E160" s="103" t="n"/>
      <c r="F160" s="224" t="n"/>
      <c r="G160" s="103" t="n"/>
      <c r="H160" s="103" t="n"/>
      <c r="I160" s="224" t="n"/>
      <c r="J160" s="103" t="n"/>
      <c r="K160" s="103" t="n"/>
      <c r="L160" s="224" t="n"/>
      <c r="M160" s="103" t="n"/>
      <c r="N160" s="103" t="n"/>
      <c r="O160" s="224" t="n"/>
      <c r="P160" s="103" t="n"/>
      <c r="Q160" s="103" t="n"/>
      <c r="R160" s="224" t="n"/>
      <c r="S160" s="103" t="n"/>
      <c r="T160" s="103" t="n"/>
      <c r="U160" s="224" t="n"/>
      <c r="V160" s="224" t="n"/>
      <c r="W160" s="224" t="n"/>
      <c r="X160" s="224" t="n"/>
      <c r="Y160" s="224" t="n"/>
      <c r="Z160" s="224" t="n"/>
      <c r="AA160" s="224" t="n"/>
      <c r="AB160" s="224" t="n"/>
      <c r="AC160" s="224" t="n"/>
      <c r="AD160" s="224" t="n"/>
      <c r="AE160" s="224" t="n"/>
      <c r="AF160" s="224" t="n"/>
      <c r="AG160" s="224" t="n"/>
      <c r="AH160" s="224" t="n"/>
      <c r="AI160" s="224" t="n"/>
      <c r="AJ160" s="224" t="n"/>
      <c r="AK160" s="224" t="n"/>
      <c r="AL160" s="224" t="n"/>
      <c r="AM160" s="224" t="n"/>
      <c r="AN160" s="224" t="n"/>
      <c r="AO160" s="224" t="n"/>
      <c r="AP160" s="224" t="n"/>
      <c r="AQ160" s="224" t="n"/>
      <c r="AR160" s="224" t="n"/>
      <c r="AS160" s="224" t="n"/>
      <c r="AT160" s="224" t="n"/>
      <c r="AU160" s="224" t="n"/>
      <c r="AV160" s="224" t="n"/>
      <c r="AW160" s="224" t="n"/>
      <c r="AX160" s="224" t="n"/>
      <c r="AY160" s="224" t="n"/>
      <c r="AZ160" s="224" t="n"/>
      <c r="BA160" s="224" t="n"/>
      <c r="BB160" s="224" t="n"/>
      <c r="BC160" s="224" t="n"/>
      <c r="BD160" s="224" t="n"/>
      <c r="BE160" s="224" t="n"/>
      <c r="BF160" s="224" t="n"/>
      <c r="BG160" s="224" t="n"/>
      <c r="BH160" s="224" t="n"/>
      <c r="BI160" s="224" t="n"/>
      <c r="BJ160" s="224" t="n"/>
    </row>
    <row r="161">
      <c r="A161" s="102" t="n"/>
      <c r="B161" s="102" t="n"/>
      <c r="C161" s="224" t="n"/>
      <c r="D161" s="103" t="n"/>
      <c r="E161" s="103" t="n"/>
      <c r="F161" s="224" t="n"/>
      <c r="G161" s="103" t="n"/>
      <c r="H161" s="103" t="n"/>
      <c r="I161" s="224" t="n"/>
      <c r="J161" s="103" t="n"/>
      <c r="K161" s="103" t="n"/>
      <c r="L161" s="224" t="n"/>
      <c r="M161" s="103" t="n"/>
      <c r="N161" s="103" t="n"/>
      <c r="O161" s="224" t="n"/>
      <c r="P161" s="103" t="n"/>
      <c r="Q161" s="103" t="n"/>
      <c r="R161" s="224" t="n"/>
      <c r="S161" s="103" t="n"/>
      <c r="T161" s="103" t="n"/>
      <c r="U161" s="224" t="n"/>
      <c r="V161" s="224" t="n"/>
      <c r="W161" s="224" t="n"/>
      <c r="X161" s="224" t="n"/>
      <c r="Y161" s="224" t="n"/>
      <c r="Z161" s="224" t="n"/>
      <c r="AA161" s="224" t="n"/>
      <c r="AB161" s="224" t="n"/>
      <c r="AC161" s="224" t="n"/>
      <c r="AD161" s="224" t="n"/>
      <c r="AE161" s="224" t="n"/>
      <c r="AF161" s="224" t="n"/>
      <c r="AG161" s="224" t="n"/>
      <c r="AH161" s="224" t="n"/>
      <c r="AI161" s="224" t="n"/>
      <c r="AJ161" s="224" t="n"/>
      <c r="AK161" s="224" t="n"/>
      <c r="AL161" s="224" t="n"/>
      <c r="AM161" s="224" t="n"/>
      <c r="AN161" s="224" t="n"/>
      <c r="AO161" s="224" t="n"/>
      <c r="AP161" s="224" t="n"/>
      <c r="AQ161" s="224" t="n"/>
      <c r="AR161" s="224" t="n"/>
      <c r="AS161" s="224" t="n"/>
      <c r="AT161" s="224" t="n"/>
      <c r="AU161" s="224" t="n"/>
      <c r="AV161" s="224" t="n"/>
      <c r="AW161" s="224" t="n"/>
      <c r="AX161" s="224" t="n"/>
      <c r="AY161" s="224" t="n"/>
      <c r="AZ161" s="224" t="n"/>
      <c r="BA161" s="224" t="n"/>
      <c r="BB161" s="224" t="n"/>
      <c r="BC161" s="224" t="n"/>
      <c r="BD161" s="224" t="n"/>
      <c r="BE161" s="224" t="n"/>
      <c r="BF161" s="224" t="n"/>
      <c r="BG161" s="224" t="n"/>
      <c r="BH161" s="224" t="n"/>
      <c r="BI161" s="224" t="n"/>
      <c r="BJ161" s="224" t="n"/>
    </row>
    <row r="162">
      <c r="A162" s="102" t="n"/>
      <c r="B162" s="102" t="n"/>
      <c r="C162" s="224" t="n"/>
      <c r="D162" s="103" t="n"/>
      <c r="E162" s="103" t="n"/>
      <c r="F162" s="224" t="n"/>
      <c r="G162" s="103" t="n"/>
      <c r="H162" s="103" t="n"/>
      <c r="I162" s="224" t="n"/>
      <c r="J162" s="103" t="n"/>
      <c r="K162" s="103" t="n"/>
      <c r="L162" s="224" t="n"/>
      <c r="M162" s="103" t="n"/>
      <c r="N162" s="103" t="n"/>
      <c r="O162" s="224" t="n"/>
      <c r="P162" s="103" t="n"/>
      <c r="Q162" s="103" t="n"/>
      <c r="R162" s="224" t="n"/>
      <c r="S162" s="103" t="n"/>
      <c r="T162" s="103" t="n"/>
      <c r="U162" s="224" t="n"/>
      <c r="V162" s="224" t="n"/>
      <c r="W162" s="224" t="n"/>
      <c r="X162" s="224" t="n"/>
      <c r="Y162" s="224" t="n"/>
      <c r="Z162" s="224" t="n"/>
      <c r="AA162" s="224" t="n"/>
      <c r="AB162" s="224" t="n"/>
      <c r="AC162" s="224" t="n"/>
      <c r="AD162" s="224" t="n"/>
      <c r="AE162" s="224" t="n"/>
      <c r="AF162" s="224" t="n"/>
      <c r="AG162" s="224" t="n"/>
      <c r="AH162" s="224" t="n"/>
      <c r="AI162" s="224" t="n"/>
      <c r="AJ162" s="224" t="n"/>
      <c r="AK162" s="224" t="n"/>
      <c r="AL162" s="224" t="n"/>
      <c r="AM162" s="224" t="n"/>
      <c r="AN162" s="224" t="n"/>
      <c r="AO162" s="224" t="n"/>
      <c r="AP162" s="224" t="n"/>
      <c r="AQ162" s="224" t="n"/>
      <c r="AR162" s="224" t="n"/>
      <c r="AS162" s="224" t="n"/>
      <c r="AT162" s="224" t="n"/>
      <c r="AU162" s="224" t="n"/>
      <c r="AV162" s="224" t="n"/>
      <c r="AW162" s="224" t="n"/>
      <c r="AX162" s="224" t="n"/>
      <c r="AY162" s="224" t="n"/>
      <c r="AZ162" s="224" t="n"/>
      <c r="BA162" s="224" t="n"/>
      <c r="BB162" s="224" t="n"/>
      <c r="BC162" s="224" t="n"/>
      <c r="BD162" s="224" t="n"/>
      <c r="BE162" s="224" t="n"/>
      <c r="BF162" s="224" t="n"/>
      <c r="BG162" s="224" t="n"/>
      <c r="BH162" s="224" t="n"/>
      <c r="BI162" s="224" t="n"/>
      <c r="BJ162" s="224" t="n"/>
    </row>
    <row r="163">
      <c r="A163" s="102" t="n"/>
      <c r="B163" s="102" t="n"/>
      <c r="C163" s="224" t="n"/>
      <c r="D163" s="103" t="n"/>
      <c r="E163" s="103" t="n"/>
      <c r="F163" s="224" t="n"/>
      <c r="G163" s="103" t="n"/>
      <c r="H163" s="103" t="n"/>
      <c r="I163" s="224" t="n"/>
      <c r="J163" s="103" t="n"/>
      <c r="K163" s="103" t="n"/>
      <c r="L163" s="224" t="n"/>
      <c r="M163" s="103" t="n"/>
      <c r="N163" s="103" t="n"/>
      <c r="O163" s="224" t="n"/>
      <c r="P163" s="103" t="n"/>
      <c r="Q163" s="103" t="n"/>
      <c r="R163" s="224" t="n"/>
      <c r="S163" s="103" t="n"/>
      <c r="T163" s="103" t="n"/>
      <c r="U163" s="224" t="n"/>
      <c r="V163" s="224" t="n"/>
      <c r="W163" s="224" t="n"/>
      <c r="X163" s="224" t="n"/>
      <c r="Y163" s="224" t="n"/>
      <c r="Z163" s="224" t="n"/>
      <c r="AA163" s="224" t="n"/>
      <c r="AB163" s="224" t="n"/>
      <c r="AC163" s="224" t="n"/>
      <c r="AD163" s="224" t="n"/>
      <c r="AE163" s="224" t="n"/>
      <c r="AF163" s="224" t="n"/>
      <c r="AG163" s="224" t="n"/>
      <c r="AH163" s="224" t="n"/>
      <c r="AI163" s="224" t="n"/>
      <c r="AJ163" s="224" t="n"/>
      <c r="AK163" s="224" t="n"/>
      <c r="AL163" s="224" t="n"/>
      <c r="AM163" s="224" t="n"/>
      <c r="AN163" s="224" t="n"/>
      <c r="AO163" s="224" t="n"/>
      <c r="AP163" s="224" t="n"/>
      <c r="AQ163" s="224" t="n"/>
      <c r="AR163" s="224" t="n"/>
      <c r="AS163" s="224" t="n"/>
      <c r="AT163" s="224" t="n"/>
      <c r="AU163" s="224" t="n"/>
      <c r="AV163" s="224" t="n"/>
      <c r="AW163" s="224" t="n"/>
      <c r="AX163" s="224" t="n"/>
      <c r="AY163" s="224" t="n"/>
      <c r="AZ163" s="224" t="n"/>
      <c r="BA163" s="224" t="n"/>
      <c r="BB163" s="224" t="n"/>
      <c r="BC163" s="224" t="n"/>
      <c r="BD163" s="224" t="n"/>
      <c r="BE163" s="224" t="n"/>
      <c r="BF163" s="224" t="n"/>
      <c r="BG163" s="224" t="n"/>
      <c r="BH163" s="224" t="n"/>
      <c r="BI163" s="224" t="n"/>
      <c r="BJ163" s="224" t="n"/>
    </row>
    <row r="164">
      <c r="A164" s="102" t="n"/>
      <c r="B164" s="102" t="n"/>
      <c r="C164" s="224" t="n"/>
      <c r="D164" s="103" t="n"/>
      <c r="E164" s="103" t="n"/>
      <c r="F164" s="224" t="n"/>
      <c r="G164" s="103" t="n"/>
      <c r="H164" s="103" t="n"/>
      <c r="I164" s="224" t="n"/>
      <c r="J164" s="103" t="n"/>
      <c r="K164" s="103" t="n"/>
      <c r="L164" s="224" t="n"/>
      <c r="M164" s="103" t="n"/>
      <c r="N164" s="103" t="n"/>
      <c r="O164" s="224" t="n"/>
      <c r="P164" s="103" t="n"/>
      <c r="Q164" s="103" t="n"/>
      <c r="R164" s="224" t="n"/>
      <c r="S164" s="103" t="n"/>
      <c r="T164" s="103" t="n"/>
      <c r="U164" s="224" t="n"/>
      <c r="V164" s="224" t="n"/>
      <c r="W164" s="224" t="n"/>
      <c r="X164" s="224" t="n"/>
      <c r="Y164" s="224" t="n"/>
      <c r="Z164" s="224" t="n"/>
      <c r="AA164" s="224" t="n"/>
      <c r="AB164" s="224" t="n"/>
      <c r="AC164" s="224" t="n"/>
      <c r="AD164" s="224" t="n"/>
      <c r="AE164" s="224" t="n"/>
      <c r="AF164" s="224" t="n"/>
      <c r="AG164" s="224" t="n"/>
      <c r="AH164" s="224" t="n"/>
      <c r="AI164" s="224" t="n"/>
      <c r="AJ164" s="224" t="n"/>
      <c r="AK164" s="224" t="n"/>
      <c r="AL164" s="224" t="n"/>
      <c r="AM164" s="224" t="n"/>
      <c r="AN164" s="224" t="n"/>
      <c r="AO164" s="224" t="n"/>
      <c r="AP164" s="224" t="n"/>
      <c r="AQ164" s="224" t="n"/>
      <c r="AR164" s="224" t="n"/>
      <c r="AS164" s="224" t="n"/>
      <c r="AT164" s="224" t="n"/>
      <c r="AU164" s="224" t="n"/>
      <c r="AV164" s="224" t="n"/>
      <c r="AW164" s="224" t="n"/>
      <c r="AX164" s="224" t="n"/>
      <c r="AY164" s="224" t="n"/>
      <c r="AZ164" s="224" t="n"/>
      <c r="BA164" s="224" t="n"/>
      <c r="BB164" s="224" t="n"/>
      <c r="BC164" s="224" t="n"/>
      <c r="BD164" s="224" t="n"/>
      <c r="BE164" s="224" t="n"/>
      <c r="BF164" s="224" t="n"/>
      <c r="BG164" s="224" t="n"/>
      <c r="BH164" s="224" t="n"/>
      <c r="BI164" s="224" t="n"/>
      <c r="BJ164" s="224" t="n"/>
    </row>
    <row r="165">
      <c r="A165" s="102" t="n"/>
      <c r="B165" s="102" t="n"/>
      <c r="C165" s="224" t="n"/>
      <c r="D165" s="103" t="n"/>
      <c r="E165" s="103" t="n"/>
      <c r="F165" s="224" t="n"/>
      <c r="G165" s="103" t="n"/>
      <c r="H165" s="103" t="n"/>
      <c r="I165" s="224" t="n"/>
      <c r="J165" s="103" t="n"/>
      <c r="K165" s="103" t="n"/>
      <c r="L165" s="224" t="n"/>
      <c r="M165" s="103" t="n"/>
      <c r="N165" s="103" t="n"/>
      <c r="O165" s="224" t="n"/>
      <c r="P165" s="103" t="n"/>
      <c r="Q165" s="103" t="n"/>
      <c r="R165" s="224" t="n"/>
      <c r="S165" s="103" t="n"/>
      <c r="T165" s="103" t="n"/>
      <c r="U165" s="224" t="n"/>
      <c r="V165" s="224" t="n"/>
      <c r="W165" s="224" t="n"/>
      <c r="X165" s="224" t="n"/>
      <c r="Y165" s="224" t="n"/>
      <c r="Z165" s="224" t="n"/>
      <c r="AA165" s="224" t="n"/>
      <c r="AB165" s="224" t="n"/>
      <c r="AC165" s="224" t="n"/>
      <c r="AD165" s="224" t="n"/>
      <c r="AE165" s="224" t="n"/>
      <c r="AF165" s="224" t="n"/>
      <c r="AG165" s="224" t="n"/>
      <c r="AH165" s="224" t="n"/>
      <c r="AI165" s="224" t="n"/>
      <c r="AJ165" s="224" t="n"/>
      <c r="AK165" s="224" t="n"/>
      <c r="AL165" s="224" t="n"/>
      <c r="AM165" s="224" t="n"/>
      <c r="AN165" s="224" t="n"/>
      <c r="AO165" s="224" t="n"/>
      <c r="AP165" s="224" t="n"/>
      <c r="AQ165" s="224" t="n"/>
      <c r="AR165" s="224" t="n"/>
      <c r="AS165" s="224" t="n"/>
      <c r="AT165" s="224" t="n"/>
      <c r="AU165" s="224" t="n"/>
      <c r="AV165" s="224" t="n"/>
      <c r="AW165" s="224" t="n"/>
      <c r="AX165" s="224" t="n"/>
      <c r="AY165" s="224" t="n"/>
      <c r="AZ165" s="224" t="n"/>
      <c r="BA165" s="224" t="n"/>
      <c r="BB165" s="224" t="n"/>
      <c r="BC165" s="224" t="n"/>
      <c r="BD165" s="224" t="n"/>
      <c r="BE165" s="224" t="n"/>
      <c r="BF165" s="224" t="n"/>
      <c r="BG165" s="224" t="n"/>
      <c r="BH165" s="224" t="n"/>
      <c r="BI165" s="224" t="n"/>
      <c r="BJ165" s="224" t="n"/>
    </row>
    <row r="166">
      <c r="A166" s="102" t="n"/>
      <c r="B166" s="102" t="n"/>
      <c r="C166" s="224" t="n"/>
      <c r="D166" s="103" t="n"/>
      <c r="E166" s="103" t="n"/>
      <c r="F166" s="224" t="n"/>
      <c r="G166" s="103" t="n"/>
      <c r="H166" s="103" t="n"/>
      <c r="I166" s="224" t="n"/>
      <c r="J166" s="103" t="n"/>
      <c r="K166" s="103" t="n"/>
      <c r="L166" s="224" t="n"/>
      <c r="M166" s="103" t="n"/>
      <c r="N166" s="103" t="n"/>
      <c r="O166" s="224" t="n"/>
      <c r="P166" s="103" t="n"/>
      <c r="Q166" s="103" t="n"/>
      <c r="R166" s="224" t="n"/>
      <c r="S166" s="103" t="n"/>
      <c r="T166" s="103" t="n"/>
      <c r="U166" s="224" t="n"/>
      <c r="V166" s="224" t="n"/>
      <c r="W166" s="224" t="n"/>
      <c r="X166" s="224" t="n"/>
      <c r="Y166" s="224" t="n"/>
      <c r="Z166" s="224" t="n"/>
      <c r="AA166" s="224" t="n"/>
      <c r="AB166" s="224" t="n"/>
      <c r="AC166" s="224" t="n"/>
      <c r="AD166" s="224" t="n"/>
      <c r="AE166" s="224" t="n"/>
      <c r="AF166" s="224" t="n"/>
      <c r="AG166" s="224" t="n"/>
      <c r="AH166" s="224" t="n"/>
      <c r="AI166" s="224" t="n"/>
      <c r="AJ166" s="224" t="n"/>
      <c r="AK166" s="224" t="n"/>
      <c r="AL166" s="224" t="n"/>
      <c r="AM166" s="224" t="n"/>
      <c r="AN166" s="224" t="n"/>
      <c r="AO166" s="224" t="n"/>
      <c r="AP166" s="224" t="n"/>
      <c r="AQ166" s="224" t="n"/>
      <c r="AR166" s="224" t="n"/>
      <c r="AS166" s="224" t="n"/>
      <c r="AT166" s="224" t="n"/>
      <c r="AU166" s="224" t="n"/>
      <c r="AV166" s="224" t="n"/>
      <c r="AW166" s="224" t="n"/>
      <c r="AX166" s="224" t="n"/>
      <c r="AY166" s="224" t="n"/>
      <c r="AZ166" s="224" t="n"/>
      <c r="BA166" s="224" t="n"/>
      <c r="BB166" s="224" t="n"/>
      <c r="BC166" s="224" t="n"/>
      <c r="BD166" s="224" t="n"/>
      <c r="BE166" s="224" t="n"/>
      <c r="BF166" s="224" t="n"/>
      <c r="BG166" s="224" t="n"/>
      <c r="BH166" s="224" t="n"/>
      <c r="BI166" s="224" t="n"/>
      <c r="BJ166" s="224" t="n"/>
    </row>
    <row r="167">
      <c r="A167" s="102" t="n"/>
      <c r="B167" s="102" t="n"/>
      <c r="C167" s="224" t="n"/>
      <c r="D167" s="103" t="n"/>
      <c r="E167" s="103" t="n"/>
      <c r="F167" s="224" t="n"/>
      <c r="G167" s="103" t="n"/>
      <c r="H167" s="103" t="n"/>
      <c r="I167" s="224" t="n"/>
      <c r="J167" s="103" t="n"/>
      <c r="K167" s="103" t="n"/>
      <c r="L167" s="224" t="n"/>
      <c r="M167" s="103" t="n"/>
      <c r="N167" s="103" t="n"/>
      <c r="O167" s="224" t="n"/>
      <c r="P167" s="103" t="n"/>
      <c r="Q167" s="103" t="n"/>
      <c r="R167" s="224" t="n"/>
      <c r="S167" s="103" t="n"/>
      <c r="T167" s="103" t="n"/>
      <c r="U167" s="224" t="n"/>
      <c r="V167" s="224" t="n"/>
      <c r="W167" s="224" t="n"/>
      <c r="X167" s="224" t="n"/>
      <c r="Y167" s="224" t="n"/>
      <c r="Z167" s="224" t="n"/>
      <c r="AA167" s="224" t="n"/>
      <c r="AB167" s="224" t="n"/>
      <c r="AC167" s="224" t="n"/>
      <c r="AD167" s="224" t="n"/>
      <c r="AE167" s="224" t="n"/>
      <c r="AF167" s="224" t="n"/>
      <c r="AG167" s="224" t="n"/>
      <c r="AH167" s="224" t="n"/>
      <c r="AI167" s="224" t="n"/>
      <c r="AJ167" s="224" t="n"/>
      <c r="AK167" s="224" t="n"/>
      <c r="AL167" s="224" t="n"/>
      <c r="AM167" s="224" t="n"/>
      <c r="AN167" s="224" t="n"/>
      <c r="AO167" s="224" t="n"/>
      <c r="AP167" s="224" t="n"/>
      <c r="AQ167" s="224" t="n"/>
      <c r="AR167" s="224" t="n"/>
      <c r="AS167" s="224" t="n"/>
      <c r="AT167" s="224" t="n"/>
      <c r="AU167" s="224" t="n"/>
      <c r="AV167" s="224" t="n"/>
      <c r="AW167" s="224" t="n"/>
      <c r="AX167" s="224" t="n"/>
      <c r="AY167" s="224" t="n"/>
      <c r="AZ167" s="224" t="n"/>
      <c r="BA167" s="224" t="n"/>
      <c r="BB167" s="224" t="n"/>
      <c r="BC167" s="224" t="n"/>
      <c r="BD167" s="224" t="n"/>
      <c r="BE167" s="224" t="n"/>
      <c r="BF167" s="224" t="n"/>
      <c r="BG167" s="224" t="n"/>
      <c r="BH167" s="224" t="n"/>
      <c r="BI167" s="224" t="n"/>
      <c r="BJ167" s="224" t="n"/>
    </row>
    <row r="168">
      <c r="A168" s="102" t="n"/>
      <c r="B168" s="102" t="n"/>
      <c r="C168" s="224" t="n"/>
      <c r="D168" s="103" t="n"/>
      <c r="E168" s="103" t="n"/>
      <c r="F168" s="224" t="n"/>
      <c r="G168" s="103" t="n"/>
      <c r="H168" s="103" t="n"/>
      <c r="I168" s="224" t="n"/>
      <c r="J168" s="103" t="n"/>
      <c r="K168" s="103" t="n"/>
      <c r="L168" s="224" t="n"/>
      <c r="M168" s="103" t="n"/>
      <c r="N168" s="103" t="n"/>
      <c r="O168" s="224" t="n"/>
      <c r="P168" s="103" t="n"/>
      <c r="Q168" s="103" t="n"/>
      <c r="R168" s="224" t="n"/>
      <c r="S168" s="103" t="n"/>
      <c r="T168" s="103" t="n"/>
      <c r="U168" s="224" t="n"/>
      <c r="V168" s="224" t="n"/>
      <c r="W168" s="224" t="n"/>
      <c r="X168" s="224" t="n"/>
      <c r="Y168" s="224" t="n"/>
      <c r="Z168" s="224" t="n"/>
      <c r="AA168" s="224" t="n"/>
      <c r="AB168" s="224" t="n"/>
      <c r="AC168" s="224" t="n"/>
      <c r="AD168" s="224" t="n"/>
      <c r="AE168" s="224" t="n"/>
      <c r="AF168" s="224" t="n"/>
      <c r="AG168" s="224" t="n"/>
      <c r="AH168" s="224" t="n"/>
      <c r="AI168" s="224" t="n"/>
      <c r="AJ168" s="224" t="n"/>
      <c r="AK168" s="224" t="n"/>
      <c r="AL168" s="224" t="n"/>
      <c r="AM168" s="224" t="n"/>
      <c r="AN168" s="224" t="n"/>
      <c r="AO168" s="224" t="n"/>
      <c r="AP168" s="224" t="n"/>
      <c r="AQ168" s="224" t="n"/>
      <c r="AR168" s="224" t="n"/>
      <c r="AS168" s="224" t="n"/>
      <c r="AT168" s="224" t="n"/>
      <c r="AU168" s="224" t="n"/>
      <c r="AV168" s="224" t="n"/>
      <c r="AW168" s="224" t="n"/>
      <c r="AX168" s="224" t="n"/>
      <c r="AY168" s="224" t="n"/>
      <c r="AZ168" s="224" t="n"/>
      <c r="BA168" s="224" t="n"/>
      <c r="BB168" s="224" t="n"/>
      <c r="BC168" s="224" t="n"/>
      <c r="BD168" s="224" t="n"/>
      <c r="BE168" s="224" t="n"/>
      <c r="BF168" s="224" t="n"/>
      <c r="BG168" s="224" t="n"/>
      <c r="BH168" s="224" t="n"/>
      <c r="BI168" s="224" t="n"/>
      <c r="BJ168" s="224" t="n"/>
    </row>
    <row r="169">
      <c r="A169" s="102" t="n"/>
      <c r="B169" s="102" t="n"/>
      <c r="C169" s="224" t="n"/>
      <c r="D169" s="103" t="n"/>
      <c r="E169" s="103" t="n"/>
      <c r="F169" s="224" t="n"/>
      <c r="G169" s="103" t="n"/>
      <c r="H169" s="103" t="n"/>
      <c r="I169" s="224" t="n"/>
      <c r="J169" s="103" t="n"/>
      <c r="K169" s="103" t="n"/>
      <c r="L169" s="224" t="n"/>
      <c r="M169" s="103" t="n"/>
      <c r="N169" s="103" t="n"/>
      <c r="O169" s="224" t="n"/>
      <c r="P169" s="103" t="n"/>
      <c r="Q169" s="103" t="n"/>
      <c r="R169" s="224" t="n"/>
      <c r="S169" s="103" t="n"/>
      <c r="T169" s="103" t="n"/>
      <c r="U169" s="224" t="n"/>
      <c r="V169" s="224" t="n"/>
      <c r="W169" s="224" t="n"/>
      <c r="X169" s="224" t="n"/>
      <c r="Y169" s="224" t="n"/>
      <c r="Z169" s="224" t="n"/>
      <c r="AA169" s="224" t="n"/>
      <c r="AB169" s="224" t="n"/>
      <c r="AC169" s="224" t="n"/>
      <c r="AD169" s="224" t="n"/>
      <c r="AE169" s="224" t="n"/>
      <c r="AF169" s="224" t="n"/>
      <c r="AG169" s="224" t="n"/>
      <c r="AH169" s="224" t="n"/>
      <c r="AI169" s="224" t="n"/>
      <c r="AJ169" s="224" t="n"/>
      <c r="AK169" s="224" t="n"/>
      <c r="AL169" s="224" t="n"/>
      <c r="AM169" s="224" t="n"/>
      <c r="AN169" s="224" t="n"/>
      <c r="AO169" s="224" t="n"/>
      <c r="AP169" s="224" t="n"/>
      <c r="AQ169" s="224" t="n"/>
      <c r="AR169" s="224" t="n"/>
      <c r="AS169" s="224" t="n"/>
      <c r="AT169" s="224" t="n"/>
      <c r="AU169" s="224" t="n"/>
      <c r="AV169" s="224" t="n"/>
      <c r="AW169" s="224" t="n"/>
      <c r="AX169" s="224" t="n"/>
      <c r="AY169" s="224" t="n"/>
      <c r="AZ169" s="224" t="n"/>
      <c r="BA169" s="224" t="n"/>
      <c r="BB169" s="224" t="n"/>
      <c r="BC169" s="224" t="n"/>
      <c r="BD169" s="224" t="n"/>
      <c r="BE169" s="224" t="n"/>
      <c r="BF169" s="224" t="n"/>
    </row>
    <row r="170">
      <c r="A170" s="102" t="n"/>
      <c r="B170" s="102" t="n"/>
      <c r="C170" s="224" t="n"/>
      <c r="D170" s="103" t="n"/>
      <c r="E170" s="103" t="n"/>
      <c r="F170" s="224" t="n"/>
      <c r="G170" s="103" t="n"/>
      <c r="H170" s="103" t="n"/>
      <c r="I170" s="224" t="n"/>
      <c r="J170" s="103" t="n"/>
      <c r="K170" s="103" t="n"/>
      <c r="L170" s="224" t="n"/>
      <c r="M170" s="103" t="n"/>
      <c r="N170" s="103" t="n"/>
      <c r="O170" s="224" t="n"/>
      <c r="P170" s="103" t="n"/>
      <c r="Q170" s="103" t="n"/>
      <c r="R170" s="224" t="n"/>
      <c r="S170" s="103" t="n"/>
      <c r="T170" s="103" t="n"/>
      <c r="U170" s="224" t="n"/>
      <c r="V170" s="224" t="n"/>
      <c r="W170" s="224" t="n"/>
      <c r="X170" s="224" t="n"/>
      <c r="Y170" s="224" t="n"/>
      <c r="Z170" s="224" t="n"/>
      <c r="AA170" s="224" t="n"/>
      <c r="AB170" s="224" t="n"/>
      <c r="AC170" s="224" t="n"/>
      <c r="AD170" s="224" t="n"/>
      <c r="AE170" s="224" t="n"/>
      <c r="AF170" s="224" t="n"/>
      <c r="AG170" s="224" t="n"/>
      <c r="AH170" s="224" t="n"/>
      <c r="AI170" s="224" t="n"/>
      <c r="AJ170" s="224" t="n"/>
      <c r="AK170" s="224" t="n"/>
      <c r="AL170" s="224" t="n"/>
      <c r="AM170" s="224" t="n"/>
      <c r="AN170" s="224" t="n"/>
      <c r="AO170" s="224" t="n"/>
      <c r="AP170" s="224" t="n"/>
      <c r="AQ170" s="224" t="n"/>
      <c r="AR170" s="224" t="n"/>
      <c r="AS170" s="224" t="n"/>
      <c r="AT170" s="224" t="n"/>
      <c r="AU170" s="224" t="n"/>
      <c r="AV170" s="224" t="n"/>
      <c r="AW170" s="224" t="n"/>
      <c r="AX170" s="224" t="n"/>
      <c r="AY170" s="224" t="n"/>
      <c r="AZ170" s="224" t="n"/>
      <c r="BA170" s="224" t="n"/>
      <c r="BB170" s="224" t="n"/>
      <c r="BC170" s="224" t="n"/>
      <c r="BD170" s="224" t="n"/>
      <c r="BE170" s="224" t="n"/>
      <c r="BF170" s="224" t="n"/>
    </row>
    <row r="171">
      <c r="A171" s="102" t="n"/>
      <c r="B171" s="102" t="n"/>
      <c r="C171" s="224" t="n"/>
      <c r="D171" s="103" t="n"/>
      <c r="E171" s="103" t="n"/>
      <c r="F171" s="224" t="n"/>
      <c r="G171" s="103" t="n"/>
      <c r="H171" s="103" t="n"/>
      <c r="I171" s="224" t="n"/>
      <c r="J171" s="103" t="n"/>
      <c r="K171" s="103" t="n"/>
      <c r="L171" s="224" t="n"/>
      <c r="M171" s="103" t="n"/>
      <c r="N171" s="103" t="n"/>
      <c r="O171" s="224" t="n"/>
      <c r="P171" s="103" t="n"/>
      <c r="Q171" s="103" t="n"/>
      <c r="R171" s="224" t="n"/>
      <c r="S171" s="103" t="n"/>
      <c r="T171" s="103" t="n"/>
      <c r="U171" s="224" t="n"/>
      <c r="V171" s="224" t="n"/>
      <c r="W171" s="224" t="n"/>
      <c r="X171" s="224" t="n"/>
      <c r="Y171" s="224" t="n"/>
      <c r="Z171" s="224" t="n"/>
      <c r="AA171" s="224" t="n"/>
      <c r="AB171" s="224" t="n"/>
      <c r="AC171" s="224" t="n"/>
      <c r="AD171" s="224" t="n"/>
      <c r="AE171" s="224" t="n"/>
      <c r="AF171" s="224" t="n"/>
      <c r="AG171" s="224" t="n"/>
      <c r="AH171" s="224" t="n"/>
      <c r="AI171" s="224" t="n"/>
      <c r="AJ171" s="224" t="n"/>
      <c r="AK171" s="224" t="n"/>
      <c r="AL171" s="224" t="n"/>
      <c r="AM171" s="224" t="n"/>
      <c r="AN171" s="224" t="n"/>
      <c r="AO171" s="224" t="n"/>
      <c r="AP171" s="224" t="n"/>
      <c r="AQ171" s="224" t="n"/>
      <c r="AR171" s="224" t="n"/>
      <c r="AS171" s="224" t="n"/>
      <c r="AT171" s="224" t="n"/>
      <c r="AU171" s="224" t="n"/>
      <c r="AV171" s="224" t="n"/>
      <c r="AW171" s="224" t="n"/>
      <c r="AX171" s="224" t="n"/>
      <c r="AY171" s="224" t="n"/>
      <c r="AZ171" s="224" t="n"/>
      <c r="BA171" s="224" t="n"/>
      <c r="BB171" s="224" t="n"/>
      <c r="BC171" s="224" t="n"/>
      <c r="BD171" s="224" t="n"/>
      <c r="BE171" s="224" t="n"/>
      <c r="BF171" s="224" t="n"/>
    </row>
    <row r="172">
      <c r="A172" s="102" t="n"/>
      <c r="B172" s="102" t="n"/>
      <c r="C172" s="224" t="n"/>
      <c r="D172" s="103" t="n"/>
      <c r="E172" s="103" t="n"/>
      <c r="F172" s="224" t="n"/>
      <c r="G172" s="103" t="n"/>
      <c r="H172" s="103" t="n"/>
      <c r="I172" s="224" t="n"/>
      <c r="J172" s="103" t="n"/>
      <c r="K172" s="103" t="n"/>
      <c r="L172" s="224" t="n"/>
      <c r="M172" s="103" t="n"/>
      <c r="N172" s="103" t="n"/>
      <c r="O172" s="224" t="n"/>
      <c r="P172" s="103" t="n"/>
      <c r="Q172" s="103" t="n"/>
      <c r="R172" s="224" t="n"/>
      <c r="S172" s="103" t="n"/>
      <c r="T172" s="103" t="n"/>
      <c r="U172" s="224" t="n"/>
      <c r="V172" s="224" t="n"/>
      <c r="W172" s="224" t="n"/>
      <c r="X172" s="224" t="n"/>
      <c r="Y172" s="224" t="n"/>
      <c r="Z172" s="224" t="n"/>
      <c r="AA172" s="224" t="n"/>
      <c r="AB172" s="224" t="n"/>
      <c r="AC172" s="224" t="n"/>
      <c r="AD172" s="224" t="n"/>
      <c r="AE172" s="224" t="n"/>
      <c r="AF172" s="224" t="n"/>
      <c r="AG172" s="224" t="n"/>
      <c r="AH172" s="224" t="n"/>
      <c r="AI172" s="224" t="n"/>
      <c r="AJ172" s="224" t="n"/>
      <c r="AK172" s="224" t="n"/>
      <c r="AL172" s="224" t="n"/>
      <c r="AM172" s="224" t="n"/>
      <c r="AN172" s="224" t="n"/>
      <c r="AO172" s="224" t="n"/>
      <c r="AP172" s="224" t="n"/>
      <c r="AQ172" s="224" t="n"/>
      <c r="AR172" s="224" t="n"/>
      <c r="AS172" s="224" t="n"/>
      <c r="AT172" s="224" t="n"/>
      <c r="AU172" s="224" t="n"/>
      <c r="AV172" s="224" t="n"/>
      <c r="AW172" s="224" t="n"/>
      <c r="AX172" s="224" t="n"/>
      <c r="AY172" s="224" t="n"/>
      <c r="AZ172" s="224" t="n"/>
      <c r="BA172" s="224" t="n"/>
      <c r="BB172" s="224" t="n"/>
      <c r="BC172" s="224" t="n"/>
      <c r="BD172" s="224" t="n"/>
      <c r="BE172" s="224" t="n"/>
      <c r="BF172" s="224" t="n"/>
    </row>
    <row r="173">
      <c r="A173" s="102" t="n"/>
      <c r="B173" s="102" t="n"/>
      <c r="C173" s="224" t="n"/>
      <c r="D173" s="103" t="n"/>
      <c r="E173" s="103" t="n"/>
      <c r="F173" s="224" t="n"/>
      <c r="G173" s="103" t="n"/>
      <c r="H173" s="103" t="n"/>
      <c r="I173" s="224" t="n"/>
      <c r="J173" s="103" t="n"/>
      <c r="K173" s="103" t="n"/>
      <c r="L173" s="224" t="n"/>
      <c r="M173" s="103" t="n"/>
      <c r="N173" s="103" t="n"/>
      <c r="O173" s="224" t="n"/>
      <c r="P173" s="103" t="n"/>
      <c r="Q173" s="103" t="n"/>
      <c r="R173" s="224" t="n"/>
      <c r="S173" s="103" t="n"/>
      <c r="T173" s="103" t="n"/>
      <c r="U173" s="224" t="n"/>
      <c r="V173" s="224" t="n"/>
      <c r="W173" s="224" t="n"/>
      <c r="X173" s="224" t="n"/>
      <c r="Y173" s="224" t="n"/>
      <c r="Z173" s="224" t="n"/>
      <c r="AA173" s="224" t="n"/>
      <c r="AB173" s="224" t="n"/>
      <c r="AC173" s="224" t="n"/>
      <c r="AD173" s="224" t="n"/>
      <c r="AE173" s="224" t="n"/>
      <c r="AF173" s="224" t="n"/>
      <c r="AG173" s="224" t="n"/>
      <c r="AH173" s="224" t="n"/>
      <c r="AI173" s="224" t="n"/>
      <c r="AJ173" s="224" t="n"/>
      <c r="AK173" s="224" t="n"/>
      <c r="AL173" s="224" t="n"/>
      <c r="AM173" s="224" t="n"/>
      <c r="AN173" s="224" t="n"/>
      <c r="AO173" s="224" t="n"/>
      <c r="AP173" s="224" t="n"/>
      <c r="AQ173" s="224" t="n"/>
      <c r="AR173" s="224" t="n"/>
      <c r="AS173" s="224" t="n"/>
      <c r="AT173" s="224" t="n"/>
      <c r="AU173" s="224" t="n"/>
      <c r="AV173" s="224" t="n"/>
      <c r="AW173" s="224" t="n"/>
      <c r="AX173" s="224" t="n"/>
      <c r="AY173" s="224" t="n"/>
      <c r="AZ173" s="224" t="n"/>
      <c r="BA173" s="224" t="n"/>
      <c r="BB173" s="224" t="n"/>
      <c r="BC173" s="224" t="n"/>
      <c r="BD173" s="224" t="n"/>
      <c r="BE173" s="224" t="n"/>
      <c r="BF173" s="224" t="n"/>
    </row>
    <row r="174">
      <c r="A174" s="72" t="n"/>
      <c r="B174" s="72" t="n"/>
      <c r="C174" s="73" t="n"/>
      <c r="D174" s="73" t="n"/>
      <c r="E174" s="73" t="n"/>
      <c r="F174" s="73" t="n"/>
      <c r="G174" s="73" t="n"/>
      <c r="H174" s="73" t="n"/>
      <c r="I174" s="73" t="n"/>
      <c r="J174" s="73" t="n"/>
      <c r="K174" s="73" t="n"/>
      <c r="L174" s="73" t="n"/>
      <c r="M174" s="73" t="n"/>
      <c r="N174" s="73" t="n"/>
      <c r="O174" s="73" t="n"/>
      <c r="P174" s="74" t="n"/>
      <c r="Q174" s="74" t="n"/>
      <c r="R174" s="74" t="n"/>
      <c r="S174" s="74" t="n"/>
    </row>
    <row r="175">
      <c r="A175" s="72" t="n"/>
      <c r="B175" s="72" t="n"/>
      <c r="C175" s="73" t="n"/>
      <c r="D175" s="73" t="n"/>
      <c r="E175" s="73" t="n"/>
      <c r="F175" s="73" t="n"/>
      <c r="G175" s="73" t="n"/>
      <c r="H175" s="73" t="n"/>
      <c r="I175" s="73" t="n"/>
      <c r="J175" s="73" t="n"/>
      <c r="K175" s="73" t="n"/>
      <c r="L175" s="73" t="n"/>
      <c r="M175" s="73" t="n"/>
      <c r="N175" s="73" t="n"/>
      <c r="O175" s="73" t="n"/>
      <c r="P175" s="74" t="n"/>
      <c r="Q175" s="74" t="n"/>
      <c r="R175" s="74" t="n"/>
      <c r="S175" s="74" t="n"/>
    </row>
    <row r="176">
      <c r="A176" s="72" t="n"/>
      <c r="B176" s="72" t="n"/>
      <c r="C176" s="73" t="n"/>
      <c r="D176" s="73" t="n"/>
      <c r="E176" s="73" t="n"/>
      <c r="F176" s="73" t="n"/>
      <c r="G176" s="73" t="n"/>
      <c r="H176" s="73" t="n"/>
      <c r="I176" s="73" t="n"/>
      <c r="J176" s="73" t="n"/>
      <c r="K176" s="73" t="n"/>
      <c r="L176" s="73" t="n"/>
      <c r="M176" s="73" t="n"/>
      <c r="N176" s="73" t="n"/>
      <c r="O176" s="73" t="n"/>
      <c r="P176" s="74" t="n"/>
      <c r="Q176" s="74" t="n"/>
      <c r="R176" s="74" t="n"/>
      <c r="S176" s="74" t="n"/>
    </row>
    <row r="177">
      <c r="A177" s="72" t="n"/>
      <c r="B177" s="72" t="n"/>
      <c r="C177" s="73" t="n"/>
      <c r="D177" s="73" t="n"/>
      <c r="E177" s="73" t="n"/>
      <c r="F177" s="73" t="n"/>
      <c r="G177" s="73" t="n"/>
      <c r="H177" s="73" t="n"/>
      <c r="I177" s="73" t="n"/>
      <c r="J177" s="73" t="n"/>
      <c r="K177" s="73" t="n"/>
      <c r="L177" s="73" t="n"/>
      <c r="M177" s="73" t="n"/>
      <c r="N177" s="73" t="n"/>
      <c r="O177" s="73" t="n"/>
      <c r="P177" s="74" t="n"/>
      <c r="Q177" s="74" t="n"/>
      <c r="R177" s="74" t="n"/>
      <c r="S177" s="74" t="n"/>
    </row>
    <row r="178">
      <c r="A178" s="72" t="n"/>
      <c r="B178" s="72" t="n"/>
      <c r="C178" s="73" t="n"/>
      <c r="D178" s="73" t="n"/>
      <c r="E178" s="73" t="n"/>
      <c r="F178" s="73" t="n"/>
      <c r="G178" s="73" t="n"/>
      <c r="H178" s="73" t="n"/>
      <c r="I178" s="73" t="n"/>
      <c r="J178" s="73" t="n"/>
      <c r="K178" s="73" t="n"/>
      <c r="L178" s="73" t="n"/>
      <c r="M178" s="73" t="n"/>
      <c r="N178" s="73" t="n"/>
      <c r="O178" s="73" t="n"/>
      <c r="P178" s="74" t="n"/>
      <c r="Q178" s="74" t="n"/>
      <c r="R178" s="74" t="n"/>
      <c r="S178" s="74" t="n"/>
    </row>
    <row r="179">
      <c r="A179" s="72" t="n"/>
      <c r="B179" s="72" t="n"/>
      <c r="C179" s="73" t="n"/>
      <c r="D179" s="73" t="n"/>
      <c r="E179" s="73" t="n"/>
      <c r="F179" s="73" t="n"/>
      <c r="G179" s="73" t="n"/>
      <c r="H179" s="73" t="n"/>
      <c r="I179" s="73" t="n"/>
      <c r="J179" s="73" t="n"/>
      <c r="K179" s="73" t="n"/>
      <c r="L179" s="73" t="n"/>
      <c r="M179" s="73" t="n"/>
      <c r="N179" s="73" t="n"/>
      <c r="O179" s="73" t="n"/>
      <c r="P179" s="74" t="n"/>
      <c r="Q179" s="74" t="n"/>
      <c r="R179" s="74" t="n"/>
      <c r="S179" s="74" t="n"/>
    </row>
    <row r="180">
      <c r="A180" s="72" t="n"/>
      <c r="B180" s="72" t="n"/>
      <c r="C180" s="73" t="n"/>
      <c r="D180" s="73" t="n"/>
      <c r="E180" s="73" t="n"/>
      <c r="F180" s="73" t="n"/>
      <c r="G180" s="73" t="n"/>
      <c r="H180" s="73" t="n"/>
      <c r="I180" s="73" t="n"/>
      <c r="J180" s="73" t="n"/>
      <c r="K180" s="73" t="n"/>
      <c r="L180" s="73" t="n"/>
      <c r="M180" s="73" t="n"/>
      <c r="N180" s="73" t="n"/>
      <c r="O180" s="73" t="n"/>
      <c r="P180" s="74" t="n"/>
      <c r="Q180" s="74" t="n"/>
      <c r="R180" s="74" t="n"/>
      <c r="S180" s="74" t="n"/>
    </row>
    <row r="181">
      <c r="A181" s="72" t="n"/>
      <c r="B181" s="72" t="n"/>
      <c r="C181" s="73" t="n"/>
      <c r="D181" s="73" t="n"/>
      <c r="E181" s="73" t="n"/>
      <c r="F181" s="73" t="n"/>
      <c r="G181" s="73" t="n"/>
      <c r="H181" s="73" t="n"/>
      <c r="I181" s="73" t="n"/>
      <c r="J181" s="73" t="n"/>
      <c r="K181" s="73" t="n"/>
      <c r="L181" s="73" t="n"/>
      <c r="M181" s="73" t="n"/>
      <c r="N181" s="73" t="n"/>
      <c r="O181" s="73" t="n"/>
      <c r="P181" s="74" t="n"/>
      <c r="Q181" s="74" t="n"/>
      <c r="R181" s="74" t="n"/>
      <c r="S181" s="74" t="n"/>
    </row>
    <row r="182">
      <c r="A182" s="72" t="n"/>
      <c r="B182" s="72" t="n"/>
      <c r="C182" s="73" t="n"/>
      <c r="D182" s="73" t="n"/>
      <c r="E182" s="73" t="n"/>
      <c r="F182" s="73" t="n"/>
      <c r="G182" s="73" t="n"/>
      <c r="H182" s="73" t="n"/>
      <c r="I182" s="73" t="n"/>
      <c r="J182" s="73" t="n"/>
      <c r="K182" s="73" t="n"/>
      <c r="L182" s="73" t="n"/>
      <c r="M182" s="73" t="n"/>
      <c r="N182" s="73" t="n"/>
      <c r="O182" s="73" t="n"/>
      <c r="P182" s="74" t="n"/>
      <c r="Q182" s="74" t="n"/>
      <c r="R182" s="74" t="n"/>
      <c r="S182" s="74" t="n"/>
    </row>
    <row r="183">
      <c r="A183" s="72" t="n"/>
      <c r="B183" s="72" t="n"/>
      <c r="C183" s="73" t="n"/>
      <c r="D183" s="73" t="n"/>
      <c r="E183" s="73" t="n"/>
      <c r="F183" s="73" t="n"/>
      <c r="G183" s="73" t="n"/>
      <c r="H183" s="73" t="n"/>
      <c r="I183" s="73" t="n"/>
      <c r="J183" s="73" t="n"/>
      <c r="K183" s="73" t="n"/>
      <c r="L183" s="73" t="n"/>
      <c r="M183" s="73" t="n"/>
      <c r="N183" s="73" t="n"/>
      <c r="O183" s="73" t="n"/>
      <c r="P183" s="74" t="n"/>
      <c r="Q183" s="74" t="n"/>
      <c r="R183" s="74" t="n"/>
      <c r="S183" s="74" t="n"/>
    </row>
    <row r="184">
      <c r="A184" s="72" t="n"/>
      <c r="B184" s="72" t="n"/>
      <c r="C184" s="73" t="n"/>
      <c r="D184" s="73" t="n"/>
      <c r="E184" s="73" t="n"/>
      <c r="F184" s="73" t="n"/>
      <c r="G184" s="73" t="n"/>
      <c r="H184" s="73" t="n"/>
      <c r="I184" s="73" t="n"/>
      <c r="J184" s="73" t="n"/>
      <c r="K184" s="73" t="n"/>
      <c r="L184" s="73" t="n"/>
      <c r="M184" s="73" t="n"/>
      <c r="N184" s="73" t="n"/>
      <c r="O184" s="73" t="n"/>
      <c r="P184" s="74" t="n"/>
      <c r="Q184" s="74" t="n"/>
      <c r="R184" s="74" t="n"/>
      <c r="S184" s="74" t="n"/>
    </row>
    <row r="185">
      <c r="A185" s="72" t="n"/>
      <c r="B185" s="72" t="n"/>
      <c r="C185" s="73" t="n"/>
      <c r="D185" s="73" t="n"/>
      <c r="E185" s="73" t="n"/>
      <c r="F185" s="73" t="n"/>
      <c r="G185" s="73" t="n"/>
      <c r="H185" s="73" t="n"/>
      <c r="I185" s="73" t="n"/>
      <c r="J185" s="73" t="n"/>
      <c r="K185" s="73" t="n"/>
      <c r="L185" s="73" t="n"/>
      <c r="M185" s="73" t="n"/>
      <c r="N185" s="73" t="n"/>
      <c r="O185" s="73" t="n"/>
      <c r="P185" s="74" t="n"/>
      <c r="Q185" s="74" t="n"/>
      <c r="R185" s="74" t="n"/>
      <c r="S185" s="74" t="n"/>
    </row>
    <row r="186">
      <c r="A186" s="72" t="n"/>
      <c r="B186" s="72" t="n"/>
      <c r="C186" s="73" t="n"/>
      <c r="D186" s="73" t="n"/>
      <c r="E186" s="73" t="n"/>
      <c r="F186" s="73" t="n"/>
      <c r="G186" s="73" t="n"/>
      <c r="H186" s="73" t="n"/>
      <c r="I186" s="73" t="n"/>
      <c r="J186" s="73" t="n"/>
      <c r="K186" s="73" t="n"/>
      <c r="L186" s="73" t="n"/>
      <c r="M186" s="73" t="n"/>
      <c r="N186" s="73" t="n"/>
      <c r="O186" s="73" t="n"/>
      <c r="P186" s="74" t="n"/>
      <c r="Q186" s="74" t="n"/>
      <c r="R186" s="74" t="n"/>
      <c r="S186" s="74" t="n"/>
    </row>
    <row r="187">
      <c r="A187" s="72" t="n"/>
      <c r="B187" s="72" t="n"/>
      <c r="C187" s="73" t="n"/>
      <c r="D187" s="73" t="n"/>
      <c r="E187" s="73" t="n"/>
      <c r="F187" s="73" t="n"/>
      <c r="G187" s="73" t="n"/>
      <c r="H187" s="73" t="n"/>
      <c r="I187" s="73" t="n"/>
      <c r="J187" s="73" t="n"/>
      <c r="K187" s="73" t="n"/>
      <c r="L187" s="73" t="n"/>
      <c r="M187" s="73" t="n"/>
      <c r="N187" s="73" t="n"/>
      <c r="O187" s="73" t="n"/>
      <c r="P187" s="74" t="n"/>
      <c r="Q187" s="74" t="n"/>
      <c r="R187" s="74" t="n"/>
      <c r="S187" s="74" t="n"/>
    </row>
    <row r="188">
      <c r="A188" s="72" t="n"/>
      <c r="B188" s="72" t="n"/>
      <c r="C188" s="73" t="n"/>
      <c r="D188" s="73" t="n"/>
      <c r="E188" s="73" t="n"/>
      <c r="F188" s="73" t="n"/>
      <c r="G188" s="73" t="n"/>
      <c r="H188" s="73" t="n"/>
      <c r="I188" s="73" t="n"/>
      <c r="J188" s="73" t="n"/>
      <c r="K188" s="73" t="n"/>
      <c r="L188" s="73" t="n"/>
      <c r="M188" s="73" t="n"/>
      <c r="N188" s="73" t="n"/>
      <c r="O188" s="73" t="n"/>
      <c r="P188" s="74" t="n"/>
      <c r="Q188" s="74" t="n"/>
      <c r="R188" s="74" t="n"/>
      <c r="S188" s="74" t="n"/>
    </row>
    <row r="189">
      <c r="A189" s="72" t="n"/>
      <c r="B189" s="72" t="n"/>
      <c r="C189" s="73" t="n"/>
      <c r="D189" s="73" t="n"/>
      <c r="E189" s="73" t="n"/>
      <c r="F189" s="73" t="n"/>
      <c r="G189" s="73" t="n"/>
      <c r="H189" s="73" t="n"/>
      <c r="I189" s="73" t="n"/>
      <c r="J189" s="73" t="n"/>
      <c r="K189" s="73" t="n"/>
      <c r="L189" s="73" t="n"/>
      <c r="M189" s="73" t="n"/>
      <c r="N189" s="73" t="n"/>
      <c r="O189" s="73" t="n"/>
      <c r="P189" s="74" t="n"/>
      <c r="Q189" s="74" t="n"/>
      <c r="R189" s="74" t="n"/>
      <c r="S189" s="74" t="n"/>
    </row>
    <row r="190">
      <c r="A190" s="72" t="n"/>
      <c r="B190" s="72" t="n"/>
      <c r="C190" s="73" t="n"/>
      <c r="D190" s="73" t="n"/>
      <c r="E190" s="73" t="n"/>
      <c r="F190" s="73" t="n"/>
      <c r="G190" s="73" t="n"/>
      <c r="H190" s="73" t="n"/>
      <c r="I190" s="73" t="n"/>
      <c r="J190" s="73" t="n"/>
      <c r="K190" s="73" t="n"/>
      <c r="L190" s="73" t="n"/>
      <c r="M190" s="73" t="n"/>
      <c r="N190" s="73" t="n"/>
      <c r="O190" s="73" t="n"/>
      <c r="P190" s="74" t="n"/>
      <c r="Q190" s="74" t="n"/>
      <c r="R190" s="74" t="n"/>
      <c r="S190" s="74" t="n"/>
    </row>
    <row r="191">
      <c r="A191" s="72" t="n"/>
      <c r="B191" s="72" t="n"/>
      <c r="C191" s="73" t="n"/>
      <c r="D191" s="73" t="n"/>
      <c r="E191" s="73" t="n"/>
      <c r="F191" s="73" t="n"/>
      <c r="G191" s="73" t="n"/>
      <c r="H191" s="73" t="n"/>
      <c r="I191" s="73" t="n"/>
      <c r="J191" s="73" t="n"/>
      <c r="K191" s="73" t="n"/>
      <c r="L191" s="73" t="n"/>
      <c r="M191" s="73" t="n"/>
      <c r="N191" s="73" t="n"/>
      <c r="O191" s="73" t="n"/>
      <c r="P191" s="74" t="n"/>
      <c r="Q191" s="74" t="n"/>
      <c r="R191" s="74" t="n"/>
      <c r="S191" s="74" t="n"/>
    </row>
    <row r="192">
      <c r="A192" s="72" t="n"/>
      <c r="B192" s="72" t="n"/>
      <c r="C192" s="73" t="n"/>
      <c r="D192" s="73" t="n"/>
      <c r="E192" s="73" t="n"/>
      <c r="F192" s="73" t="n"/>
      <c r="G192" s="73" t="n"/>
      <c r="H192" s="73" t="n"/>
      <c r="I192" s="73" t="n"/>
      <c r="J192" s="73" t="n"/>
      <c r="K192" s="73" t="n"/>
      <c r="L192" s="73" t="n"/>
      <c r="M192" s="73" t="n"/>
      <c r="N192" s="73" t="n"/>
      <c r="O192" s="73" t="n"/>
      <c r="P192" s="74" t="n"/>
      <c r="Q192" s="74" t="n"/>
      <c r="R192" s="74" t="n"/>
      <c r="S192" s="74" t="n"/>
    </row>
    <row r="193">
      <c r="A193" s="72" t="n"/>
      <c r="B193" s="72" t="n"/>
      <c r="C193" s="73" t="n"/>
      <c r="D193" s="73" t="n"/>
      <c r="E193" s="73" t="n"/>
      <c r="F193" s="73" t="n"/>
      <c r="G193" s="73" t="n"/>
      <c r="H193" s="73" t="n"/>
      <c r="I193" s="73" t="n"/>
      <c r="J193" s="73" t="n"/>
      <c r="K193" s="73" t="n"/>
      <c r="L193" s="73" t="n"/>
      <c r="M193" s="73" t="n"/>
      <c r="N193" s="73" t="n"/>
      <c r="O193" s="73" t="n"/>
      <c r="P193" s="74" t="n"/>
      <c r="Q193" s="74" t="n"/>
      <c r="R193" s="74" t="n"/>
      <c r="S193" s="74" t="n"/>
    </row>
    <row r="194">
      <c r="A194" s="72" t="n"/>
      <c r="B194" s="72" t="n"/>
      <c r="C194" s="73" t="n"/>
      <c r="D194" s="73" t="n"/>
      <c r="E194" s="73" t="n"/>
      <c r="F194" s="73" t="n"/>
      <c r="G194" s="73" t="n"/>
      <c r="H194" s="73" t="n"/>
      <c r="I194" s="73" t="n"/>
      <c r="J194" s="73" t="n"/>
      <c r="K194" s="73" t="n"/>
      <c r="L194" s="73" t="n"/>
      <c r="M194" s="73" t="n"/>
      <c r="N194" s="73" t="n"/>
      <c r="O194" s="73" t="n"/>
      <c r="P194" s="74" t="n"/>
      <c r="Q194" s="74" t="n"/>
      <c r="R194" s="74" t="n"/>
      <c r="S194" s="74" t="n"/>
    </row>
    <row r="195">
      <c r="A195" s="72" t="n"/>
      <c r="B195" s="72" t="n"/>
      <c r="C195" s="73" t="n"/>
      <c r="D195" s="73" t="n"/>
      <c r="E195" s="73" t="n"/>
      <c r="F195" s="73" t="n"/>
      <c r="G195" s="73" t="n"/>
      <c r="H195" s="73" t="n"/>
      <c r="I195" s="73" t="n"/>
      <c r="J195" s="73" t="n"/>
      <c r="K195" s="73" t="n"/>
      <c r="L195" s="73" t="n"/>
      <c r="M195" s="73" t="n"/>
      <c r="N195" s="73" t="n"/>
      <c r="O195" s="73" t="n"/>
      <c r="P195" s="74" t="n"/>
      <c r="Q195" s="74" t="n"/>
      <c r="R195" s="74" t="n"/>
      <c r="S195" s="74" t="n"/>
    </row>
    <row r="196">
      <c r="A196" s="72" t="n"/>
      <c r="B196" s="72" t="n"/>
      <c r="C196" s="73" t="n"/>
      <c r="D196" s="73" t="n"/>
      <c r="E196" s="73" t="n"/>
      <c r="F196" s="73" t="n"/>
      <c r="G196" s="73" t="n"/>
      <c r="H196" s="73" t="n"/>
      <c r="I196" s="73" t="n"/>
      <c r="J196" s="73" t="n"/>
      <c r="K196" s="73" t="n"/>
      <c r="L196" s="73" t="n"/>
      <c r="M196" s="73" t="n"/>
      <c r="N196" s="73" t="n"/>
      <c r="O196" s="73" t="n"/>
      <c r="P196" s="74" t="n"/>
      <c r="Q196" s="74" t="n"/>
      <c r="R196" s="74" t="n"/>
      <c r="S196" s="74" t="n"/>
    </row>
    <row r="197">
      <c r="A197" s="72" t="n"/>
      <c r="B197" s="72" t="n"/>
      <c r="C197" s="73" t="n"/>
      <c r="D197" s="73" t="n"/>
      <c r="E197" s="73" t="n"/>
      <c r="F197" s="73" t="n"/>
      <c r="G197" s="73" t="n"/>
      <c r="H197" s="73" t="n"/>
      <c r="I197" s="73" t="n"/>
      <c r="J197" s="73" t="n"/>
      <c r="K197" s="73" t="n"/>
      <c r="L197" s="73" t="n"/>
      <c r="M197" s="73" t="n"/>
      <c r="N197" s="73" t="n"/>
      <c r="O197" s="73" t="n"/>
      <c r="P197" s="74" t="n"/>
      <c r="Q197" s="74" t="n"/>
      <c r="R197" s="74" t="n"/>
      <c r="S197" s="74" t="n"/>
    </row>
    <row r="198">
      <c r="A198" s="72" t="n"/>
      <c r="B198" s="72" t="n"/>
      <c r="C198" s="73" t="n"/>
      <c r="D198" s="73" t="n"/>
      <c r="E198" s="73" t="n"/>
      <c r="F198" s="73" t="n"/>
      <c r="G198" s="73" t="n"/>
      <c r="H198" s="73" t="n"/>
      <c r="I198" s="73" t="n"/>
      <c r="J198" s="73" t="n"/>
      <c r="K198" s="73" t="n"/>
      <c r="L198" s="73" t="n"/>
      <c r="M198" s="73" t="n"/>
      <c r="N198" s="73" t="n"/>
      <c r="O198" s="73" t="n"/>
      <c r="P198" s="74" t="n"/>
      <c r="Q198" s="74" t="n"/>
      <c r="R198" s="74" t="n"/>
      <c r="S198" s="74" t="n"/>
    </row>
    <row r="199">
      <c r="A199" s="72" t="n"/>
      <c r="B199" s="72" t="n"/>
      <c r="C199" s="73" t="n"/>
      <c r="D199" s="73" t="n"/>
      <c r="E199" s="73" t="n"/>
      <c r="F199" s="73" t="n"/>
      <c r="G199" s="73" t="n"/>
      <c r="H199" s="73" t="n"/>
      <c r="I199" s="73" t="n"/>
      <c r="J199" s="73" t="n"/>
      <c r="K199" s="73" t="n"/>
      <c r="L199" s="73" t="n"/>
      <c r="M199" s="73" t="n"/>
      <c r="N199" s="73" t="n"/>
      <c r="O199" s="73" t="n"/>
      <c r="P199" s="74" t="n"/>
      <c r="Q199" s="74" t="n"/>
      <c r="R199" s="74" t="n"/>
      <c r="S199" s="74" t="n"/>
    </row>
    <row r="200">
      <c r="A200" s="72" t="n"/>
      <c r="B200" s="72" t="n"/>
      <c r="C200" s="73" t="n"/>
      <c r="D200" s="73" t="n"/>
      <c r="E200" s="73" t="n"/>
      <c r="F200" s="73" t="n"/>
      <c r="G200" s="73" t="n"/>
      <c r="H200" s="73" t="n"/>
      <c r="I200" s="73" t="n"/>
      <c r="J200" s="73" t="n"/>
      <c r="K200" s="73" t="n"/>
      <c r="L200" s="73" t="n"/>
      <c r="M200" s="73" t="n"/>
      <c r="N200" s="73" t="n"/>
      <c r="O200" s="73" t="n"/>
      <c r="P200" s="74" t="n"/>
      <c r="Q200" s="74" t="n"/>
      <c r="R200" s="74" t="n"/>
      <c r="S200" s="74" t="n"/>
    </row>
    <row r="201">
      <c r="A201" s="72" t="n"/>
      <c r="B201" s="72" t="n"/>
      <c r="C201" s="73" t="n"/>
      <c r="D201" s="73" t="n"/>
      <c r="E201" s="73" t="n"/>
      <c r="F201" s="73" t="n"/>
      <c r="G201" s="73" t="n"/>
      <c r="H201" s="73" t="n"/>
      <c r="I201" s="73" t="n"/>
      <c r="J201" s="73" t="n"/>
      <c r="K201" s="73" t="n"/>
      <c r="L201" s="73" t="n"/>
      <c r="M201" s="73" t="n"/>
      <c r="N201" s="73" t="n"/>
      <c r="O201" s="73" t="n"/>
      <c r="P201" s="74" t="n"/>
      <c r="Q201" s="74" t="n"/>
      <c r="R201" s="74" t="n"/>
      <c r="S201" s="74" t="n"/>
    </row>
    <row r="202">
      <c r="A202" s="72" t="n"/>
      <c r="B202" s="72" t="n"/>
      <c r="C202" s="73" t="n"/>
      <c r="D202" s="73" t="n"/>
      <c r="E202" s="73" t="n"/>
      <c r="F202" s="73" t="n"/>
      <c r="G202" s="73" t="n"/>
      <c r="H202" s="73" t="n"/>
      <c r="I202" s="73" t="n"/>
      <c r="J202" s="73" t="n"/>
      <c r="K202" s="73" t="n"/>
      <c r="L202" s="73" t="n"/>
      <c r="M202" s="73" t="n"/>
      <c r="N202" s="73" t="n"/>
      <c r="O202" s="73" t="n"/>
      <c r="P202" s="74" t="n"/>
      <c r="Q202" s="74" t="n"/>
      <c r="R202" s="74" t="n"/>
      <c r="S202" s="74" t="n"/>
    </row>
    <row r="203">
      <c r="A203" s="72" t="n"/>
      <c r="B203" s="72" t="n"/>
      <c r="C203" s="73" t="n"/>
      <c r="D203" s="73" t="n"/>
      <c r="E203" s="73" t="n"/>
      <c r="F203" s="73" t="n"/>
      <c r="G203" s="73" t="n"/>
      <c r="H203" s="73" t="n"/>
      <c r="I203" s="73" t="n"/>
      <c r="J203" s="73" t="n"/>
      <c r="K203" s="73" t="n"/>
      <c r="L203" s="73" t="n"/>
      <c r="M203" s="73" t="n"/>
      <c r="N203" s="73" t="n"/>
      <c r="O203" s="73" t="n"/>
      <c r="P203" s="74" t="n"/>
      <c r="Q203" s="74" t="n"/>
      <c r="R203" s="74" t="n"/>
      <c r="S203" s="74" t="n"/>
    </row>
    <row r="204">
      <c r="A204" s="72" t="n"/>
      <c r="B204" s="72" t="n"/>
      <c r="C204" s="73" t="n"/>
      <c r="D204" s="73" t="n"/>
      <c r="E204" s="73" t="n"/>
      <c r="F204" s="73" t="n"/>
      <c r="G204" s="73" t="n"/>
      <c r="H204" s="73" t="n"/>
      <c r="I204" s="73" t="n"/>
      <c r="J204" s="73" t="n"/>
      <c r="K204" s="73" t="n"/>
      <c r="L204" s="73" t="n"/>
      <c r="M204" s="73" t="n"/>
      <c r="N204" s="73" t="n"/>
      <c r="O204" s="73" t="n"/>
      <c r="P204" s="74" t="n"/>
      <c r="Q204" s="74" t="n"/>
      <c r="R204" s="74" t="n"/>
      <c r="S204" s="74" t="n"/>
    </row>
    <row r="205">
      <c r="A205" s="72" t="n"/>
      <c r="B205" s="72" t="n"/>
      <c r="C205" s="73" t="n"/>
      <c r="D205" s="73" t="n"/>
      <c r="E205" s="73" t="n"/>
      <c r="F205" s="73" t="n"/>
      <c r="G205" s="73" t="n"/>
      <c r="H205" s="73" t="n"/>
      <c r="I205" s="73" t="n"/>
      <c r="J205" s="73" t="n"/>
      <c r="K205" s="73" t="n"/>
      <c r="L205" s="73" t="n"/>
      <c r="M205" s="73" t="n"/>
      <c r="N205" s="73" t="n"/>
      <c r="O205" s="73" t="n"/>
      <c r="P205" s="74" t="n"/>
      <c r="Q205" s="74" t="n"/>
      <c r="R205" s="74" t="n"/>
      <c r="S205" s="74" t="n"/>
    </row>
    <row r="206">
      <c r="A206" s="72" t="n"/>
      <c r="B206" s="72" t="n"/>
      <c r="C206" s="73" t="n"/>
      <c r="D206" s="73" t="n"/>
      <c r="E206" s="73" t="n"/>
      <c r="F206" s="73" t="n"/>
      <c r="G206" s="73" t="n"/>
      <c r="H206" s="73" t="n"/>
      <c r="I206" s="73" t="n"/>
      <c r="J206" s="73" t="n"/>
      <c r="K206" s="73" t="n"/>
      <c r="L206" s="73" t="n"/>
      <c r="M206" s="73" t="n"/>
      <c r="N206" s="73" t="n"/>
      <c r="O206" s="73" t="n"/>
      <c r="P206" s="74" t="n"/>
      <c r="Q206" s="74" t="n"/>
      <c r="R206" s="74" t="n"/>
      <c r="S206" s="74" t="n"/>
    </row>
    <row r="207">
      <c r="A207" s="72" t="n"/>
      <c r="B207" s="72" t="n"/>
      <c r="C207" s="73" t="n"/>
      <c r="D207" s="73" t="n"/>
      <c r="E207" s="73" t="n"/>
      <c r="F207" s="73" t="n"/>
      <c r="G207" s="73" t="n"/>
      <c r="H207" s="73" t="n"/>
      <c r="I207" s="73" t="n"/>
      <c r="J207" s="73" t="n"/>
      <c r="K207" s="73" t="n"/>
      <c r="L207" s="73" t="n"/>
      <c r="M207" s="73" t="n"/>
      <c r="N207" s="73" t="n"/>
      <c r="O207" s="73" t="n"/>
      <c r="P207" s="74" t="n"/>
      <c r="Q207" s="74" t="n"/>
      <c r="R207" s="74" t="n"/>
      <c r="S207" s="74" t="n"/>
    </row>
    <row r="208">
      <c r="A208" s="72" t="n"/>
      <c r="B208" s="72" t="n"/>
      <c r="C208" s="73" t="n"/>
      <c r="D208" s="73" t="n"/>
      <c r="E208" s="73" t="n"/>
      <c r="F208" s="73" t="n"/>
      <c r="G208" s="73" t="n"/>
      <c r="H208" s="73" t="n"/>
      <c r="I208" s="73" t="n"/>
      <c r="J208" s="73" t="n"/>
      <c r="K208" s="73" t="n"/>
      <c r="L208" s="73" t="n"/>
      <c r="M208" s="73" t="n"/>
      <c r="N208" s="73" t="n"/>
      <c r="O208" s="73" t="n"/>
      <c r="P208" s="74" t="n"/>
      <c r="Q208" s="74" t="n"/>
      <c r="R208" s="74" t="n"/>
      <c r="S208" s="74" t="n"/>
    </row>
    <row r="209">
      <c r="A209" s="72" t="n"/>
      <c r="B209" s="72" t="n"/>
      <c r="C209" s="73" t="n"/>
      <c r="D209" s="73" t="n"/>
      <c r="E209" s="73" t="n"/>
      <c r="F209" s="73" t="n"/>
      <c r="G209" s="73" t="n"/>
      <c r="H209" s="73" t="n"/>
      <c r="I209" s="73" t="n"/>
      <c r="J209" s="73" t="n"/>
      <c r="K209" s="73" t="n"/>
      <c r="L209" s="73" t="n"/>
      <c r="M209" s="73" t="n"/>
      <c r="N209" s="73" t="n"/>
      <c r="O209" s="73" t="n"/>
      <c r="P209" s="74" t="n"/>
      <c r="Q209" s="74" t="n"/>
      <c r="R209" s="74" t="n"/>
      <c r="S209" s="74" t="n"/>
    </row>
    <row r="210">
      <c r="A210" s="72" t="n"/>
      <c r="B210" s="72" t="n"/>
      <c r="C210" s="73" t="n"/>
      <c r="D210" s="73" t="n"/>
      <c r="E210" s="73" t="n"/>
      <c r="F210" s="73" t="n"/>
      <c r="G210" s="73" t="n"/>
      <c r="H210" s="73" t="n"/>
      <c r="I210" s="73" t="n"/>
      <c r="J210" s="73" t="n"/>
      <c r="K210" s="73" t="n"/>
      <c r="L210" s="73" t="n"/>
      <c r="M210" s="73" t="n"/>
      <c r="N210" s="73" t="n"/>
      <c r="O210" s="73" t="n"/>
      <c r="P210" s="74" t="n"/>
      <c r="Q210" s="74" t="n"/>
      <c r="R210" s="74" t="n"/>
      <c r="S210" s="74" t="n"/>
    </row>
    <row r="211">
      <c r="A211" s="72" t="n"/>
      <c r="B211" s="72" t="n"/>
      <c r="C211" s="73" t="n"/>
      <c r="D211" s="73" t="n"/>
      <c r="E211" s="73" t="n"/>
      <c r="F211" s="73" t="n"/>
      <c r="G211" s="73" t="n"/>
      <c r="H211" s="73" t="n"/>
      <c r="I211" s="73" t="n"/>
      <c r="J211" s="73" t="n"/>
      <c r="K211" s="73" t="n"/>
      <c r="L211" s="73" t="n"/>
      <c r="M211" s="73" t="n"/>
      <c r="N211" s="73" t="n"/>
      <c r="O211" s="73" t="n"/>
      <c r="P211" s="74" t="n"/>
      <c r="Q211" s="74" t="n"/>
      <c r="R211" s="74" t="n"/>
      <c r="S211" s="74" t="n"/>
    </row>
    <row r="212">
      <c r="A212" s="72" t="n"/>
      <c r="B212" s="72" t="n"/>
      <c r="C212" s="73" t="n"/>
      <c r="D212" s="73" t="n"/>
      <c r="E212" s="73" t="n"/>
      <c r="F212" s="73" t="n"/>
      <c r="G212" s="73" t="n"/>
      <c r="H212" s="73" t="n"/>
      <c r="I212" s="73" t="n"/>
      <c r="J212" s="73" t="n"/>
      <c r="K212" s="73" t="n"/>
      <c r="L212" s="73" t="n"/>
      <c r="M212" s="73" t="n"/>
      <c r="N212" s="73" t="n"/>
      <c r="O212" s="73" t="n"/>
      <c r="P212" s="74" t="n"/>
      <c r="Q212" s="74" t="n"/>
      <c r="R212" s="74" t="n"/>
      <c r="S212" s="74" t="n"/>
    </row>
    <row r="213">
      <c r="A213" s="72" t="n"/>
      <c r="B213" s="72" t="n"/>
      <c r="C213" s="73" t="n"/>
      <c r="D213" s="73" t="n"/>
      <c r="E213" s="73" t="n"/>
      <c r="F213" s="73" t="n"/>
      <c r="G213" s="73" t="n"/>
      <c r="H213" s="73" t="n"/>
      <c r="I213" s="73" t="n"/>
      <c r="J213" s="73" t="n"/>
      <c r="K213" s="73" t="n"/>
      <c r="L213" s="73" t="n"/>
      <c r="M213" s="73" t="n"/>
      <c r="N213" s="73" t="n"/>
      <c r="O213" s="73" t="n"/>
      <c r="P213" s="74" t="n"/>
      <c r="Q213" s="74" t="n"/>
      <c r="R213" s="74" t="n"/>
      <c r="S213" s="74" t="n"/>
    </row>
    <row r="214">
      <c r="A214" s="72" t="n"/>
      <c r="B214" s="72" t="n"/>
      <c r="C214" s="73" t="n"/>
      <c r="D214" s="73" t="n"/>
      <c r="E214" s="73" t="n"/>
      <c r="F214" s="73" t="n"/>
      <c r="G214" s="73" t="n"/>
      <c r="H214" s="73" t="n"/>
      <c r="I214" s="73" t="n"/>
      <c r="J214" s="73" t="n"/>
      <c r="K214" s="73" t="n"/>
      <c r="L214" s="73" t="n"/>
      <c r="M214" s="73" t="n"/>
      <c r="N214" s="73" t="n"/>
      <c r="O214" s="73" t="n"/>
      <c r="P214" s="74" t="n"/>
      <c r="Q214" s="74" t="n"/>
      <c r="R214" s="74" t="n"/>
      <c r="S214" s="74" t="n"/>
    </row>
    <row r="215">
      <c r="A215" s="72" t="n"/>
      <c r="B215" s="72" t="n"/>
      <c r="C215" s="73" t="n"/>
      <c r="D215" s="73" t="n"/>
      <c r="E215" s="73" t="n"/>
      <c r="F215" s="73" t="n"/>
      <c r="G215" s="73" t="n"/>
      <c r="H215" s="73" t="n"/>
      <c r="I215" s="73" t="n"/>
      <c r="J215" s="73" t="n"/>
      <c r="K215" s="73" t="n"/>
      <c r="L215" s="73" t="n"/>
      <c r="M215" s="73" t="n"/>
      <c r="N215" s="73" t="n"/>
      <c r="O215" s="73" t="n"/>
      <c r="P215" s="74" t="n"/>
      <c r="Q215" s="74" t="n"/>
      <c r="R215" s="74" t="n"/>
      <c r="S215" s="74" t="n"/>
    </row>
    <row r="216">
      <c r="A216" s="72" t="n"/>
      <c r="B216" s="72" t="n"/>
      <c r="C216" s="73" t="n"/>
      <c r="D216" s="73" t="n"/>
      <c r="E216" s="73" t="n"/>
      <c r="F216" s="73" t="n"/>
      <c r="G216" s="73" t="n"/>
      <c r="H216" s="73" t="n"/>
      <c r="I216" s="73" t="n"/>
      <c r="J216" s="73" t="n"/>
      <c r="K216" s="73" t="n"/>
      <c r="L216" s="73" t="n"/>
      <c r="M216" s="73" t="n"/>
      <c r="N216" s="73" t="n"/>
      <c r="O216" s="73" t="n"/>
      <c r="P216" s="74" t="n"/>
      <c r="Q216" s="74" t="n"/>
      <c r="R216" s="74" t="n"/>
      <c r="S216" s="74" t="n"/>
    </row>
    <row r="217">
      <c r="A217" s="72" t="n"/>
      <c r="B217" s="72" t="n"/>
      <c r="C217" s="73" t="n"/>
      <c r="D217" s="73" t="n"/>
      <c r="E217" s="73" t="n"/>
      <c r="F217" s="73" t="n"/>
      <c r="G217" s="73" t="n"/>
      <c r="H217" s="73" t="n"/>
      <c r="I217" s="73" t="n"/>
      <c r="J217" s="73" t="n"/>
      <c r="K217" s="73" t="n"/>
      <c r="L217" s="73" t="n"/>
      <c r="M217" s="73" t="n"/>
      <c r="N217" s="73" t="n"/>
      <c r="O217" s="73" t="n"/>
      <c r="P217" s="74" t="n"/>
      <c r="Q217" s="74" t="n"/>
      <c r="R217" s="74" t="n"/>
      <c r="S217" s="74" t="n"/>
    </row>
    <row r="218">
      <c r="A218" s="72" t="n"/>
      <c r="B218" s="72" t="n"/>
      <c r="C218" s="73" t="n"/>
      <c r="D218" s="73" t="n"/>
      <c r="E218" s="73" t="n"/>
      <c r="F218" s="73" t="n"/>
      <c r="G218" s="73" t="n"/>
      <c r="H218" s="73" t="n"/>
      <c r="I218" s="73" t="n"/>
      <c r="J218" s="73" t="n"/>
      <c r="K218" s="73" t="n"/>
      <c r="L218" s="73" t="n"/>
      <c r="M218" s="73" t="n"/>
      <c r="N218" s="73" t="n"/>
      <c r="O218" s="73" t="n"/>
      <c r="P218" s="74" t="n"/>
      <c r="Q218" s="74" t="n"/>
      <c r="R218" s="74" t="n"/>
      <c r="S218" s="74" t="n"/>
    </row>
    <row r="219">
      <c r="A219" s="72" t="n"/>
      <c r="B219" s="72" t="n"/>
      <c r="C219" s="73" t="n"/>
      <c r="D219" s="73" t="n"/>
      <c r="E219" s="73" t="n"/>
      <c r="F219" s="73" t="n"/>
      <c r="G219" s="73" t="n"/>
      <c r="H219" s="73" t="n"/>
      <c r="I219" s="73" t="n"/>
      <c r="J219" s="73" t="n"/>
      <c r="K219" s="73" t="n"/>
      <c r="L219" s="73" t="n"/>
      <c r="M219" s="73" t="n"/>
      <c r="N219" s="73" t="n"/>
      <c r="O219" s="73" t="n"/>
      <c r="P219" s="74" t="n"/>
      <c r="Q219" s="74" t="n"/>
      <c r="R219" s="74" t="n"/>
      <c r="S219" s="74" t="n"/>
    </row>
    <row r="220">
      <c r="A220" s="72" t="n"/>
      <c r="B220" s="72" t="n"/>
      <c r="C220" s="73" t="n"/>
      <c r="D220" s="73" t="n"/>
      <c r="E220" s="73" t="n"/>
      <c r="F220" s="73" t="n"/>
      <c r="G220" s="73" t="n"/>
      <c r="H220" s="73" t="n"/>
      <c r="I220" s="73" t="n"/>
      <c r="J220" s="73" t="n"/>
      <c r="K220" s="73" t="n"/>
      <c r="L220" s="73" t="n"/>
      <c r="M220" s="73" t="n"/>
      <c r="N220" s="73" t="n"/>
      <c r="O220" s="73" t="n"/>
      <c r="P220" s="74" t="n"/>
      <c r="Q220" s="74" t="n"/>
      <c r="R220" s="74" t="n"/>
      <c r="S220" s="74" t="n"/>
    </row>
    <row r="221">
      <c r="A221" s="72" t="n"/>
      <c r="B221" s="72" t="n"/>
      <c r="C221" s="73" t="n"/>
      <c r="D221" s="73" t="n"/>
      <c r="E221" s="73" t="n"/>
      <c r="F221" s="73" t="n"/>
      <c r="G221" s="73" t="n"/>
      <c r="H221" s="73" t="n"/>
      <c r="I221" s="73" t="n"/>
      <c r="J221" s="73" t="n"/>
      <c r="K221" s="73" t="n"/>
      <c r="L221" s="73" t="n"/>
      <c r="M221" s="73" t="n"/>
      <c r="N221" s="73" t="n"/>
      <c r="O221" s="73" t="n"/>
      <c r="P221" s="74" t="n"/>
      <c r="Q221" s="74" t="n"/>
      <c r="R221" s="74" t="n"/>
      <c r="S221" s="74" t="n"/>
    </row>
    <row r="222">
      <c r="A222" s="72" t="n"/>
      <c r="B222" s="72" t="n"/>
      <c r="C222" s="73" t="n"/>
      <c r="D222" s="73" t="n"/>
      <c r="E222" s="73" t="n"/>
      <c r="F222" s="73" t="n"/>
      <c r="G222" s="73" t="n"/>
      <c r="H222" s="73" t="n"/>
      <c r="I222" s="73" t="n"/>
      <c r="J222" s="73" t="n"/>
      <c r="K222" s="73" t="n"/>
      <c r="L222" s="73" t="n"/>
      <c r="M222" s="73" t="n"/>
      <c r="N222" s="73" t="n"/>
      <c r="O222" s="73" t="n"/>
      <c r="P222" s="74" t="n"/>
      <c r="Q222" s="74" t="n"/>
      <c r="R222" s="74" t="n"/>
      <c r="S222" s="74" t="n"/>
    </row>
    <row r="223">
      <c r="A223" s="72" t="n"/>
      <c r="B223" s="72" t="n"/>
      <c r="C223" s="73" t="n"/>
      <c r="D223" s="73" t="n"/>
      <c r="E223" s="73" t="n"/>
      <c r="F223" s="73" t="n"/>
      <c r="G223" s="73" t="n"/>
      <c r="H223" s="73" t="n"/>
      <c r="I223" s="73" t="n"/>
      <c r="J223" s="73" t="n"/>
      <c r="K223" s="73" t="n"/>
      <c r="L223" s="73" t="n"/>
      <c r="M223" s="73" t="n"/>
      <c r="N223" s="73" t="n"/>
      <c r="O223" s="73" t="n"/>
      <c r="P223" s="74" t="n"/>
      <c r="Q223" s="74" t="n"/>
      <c r="R223" s="74" t="n"/>
      <c r="S223" s="74" t="n"/>
    </row>
    <row r="224">
      <c r="A224" s="72" t="n"/>
      <c r="B224" s="72" t="n"/>
      <c r="C224" s="73" t="n"/>
      <c r="D224" s="73" t="n"/>
      <c r="E224" s="73" t="n"/>
      <c r="F224" s="73" t="n"/>
      <c r="G224" s="73" t="n"/>
      <c r="H224" s="73" t="n"/>
      <c r="I224" s="73" t="n"/>
      <c r="J224" s="73" t="n"/>
      <c r="K224" s="73" t="n"/>
      <c r="L224" s="73" t="n"/>
      <c r="M224" s="73" t="n"/>
      <c r="N224" s="73" t="n"/>
      <c r="O224" s="73" t="n"/>
      <c r="P224" s="74" t="n"/>
      <c r="Q224" s="74" t="n"/>
      <c r="R224" s="74" t="n"/>
      <c r="S224" s="74" t="n"/>
    </row>
    <row r="225">
      <c r="A225" s="72" t="n"/>
      <c r="B225" s="72" t="n"/>
      <c r="C225" s="73" t="n"/>
      <c r="D225" s="73" t="n"/>
      <c r="E225" s="73" t="n"/>
      <c r="F225" s="73" t="n"/>
      <c r="G225" s="73" t="n"/>
      <c r="H225" s="73" t="n"/>
      <c r="I225" s="73" t="n"/>
      <c r="J225" s="73" t="n"/>
      <c r="K225" s="73" t="n"/>
      <c r="L225" s="73" t="n"/>
      <c r="M225" s="73" t="n"/>
      <c r="N225" s="73" t="n"/>
      <c r="O225" s="73" t="n"/>
      <c r="P225" s="74" t="n"/>
      <c r="Q225" s="74" t="n"/>
      <c r="R225" s="74" t="n"/>
      <c r="S225" s="74" t="n"/>
    </row>
    <row r="226">
      <c r="A226" s="72" t="n"/>
      <c r="B226" s="72" t="n"/>
      <c r="C226" s="73" t="n"/>
      <c r="D226" s="73" t="n"/>
      <c r="E226" s="73" t="n"/>
      <c r="F226" s="73" t="n"/>
      <c r="G226" s="73" t="n"/>
      <c r="H226" s="73" t="n"/>
      <c r="I226" s="73" t="n"/>
      <c r="J226" s="73" t="n"/>
      <c r="K226" s="73" t="n"/>
      <c r="L226" s="73" t="n"/>
      <c r="M226" s="73" t="n"/>
      <c r="N226" s="73" t="n"/>
      <c r="O226" s="73" t="n"/>
      <c r="P226" s="74" t="n"/>
      <c r="Q226" s="74" t="n"/>
      <c r="R226" s="74" t="n"/>
      <c r="S226" s="74" t="n"/>
    </row>
    <row r="227">
      <c r="A227" s="72" t="n"/>
      <c r="B227" s="72" t="n"/>
      <c r="C227" s="73" t="n"/>
      <c r="D227" s="73" t="n"/>
      <c r="E227" s="73" t="n"/>
      <c r="F227" s="73" t="n"/>
      <c r="G227" s="73" t="n"/>
      <c r="H227" s="73" t="n"/>
      <c r="I227" s="73" t="n"/>
      <c r="J227" s="73" t="n"/>
      <c r="K227" s="73" t="n"/>
      <c r="L227" s="73" t="n"/>
      <c r="M227" s="73" t="n"/>
      <c r="N227" s="73" t="n"/>
      <c r="O227" s="73" t="n"/>
      <c r="P227" s="74" t="n"/>
      <c r="Q227" s="74" t="n"/>
      <c r="R227" s="74" t="n"/>
      <c r="S227" s="74" t="n"/>
    </row>
    <row r="228">
      <c r="A228" s="72" t="n"/>
      <c r="B228" s="72" t="n"/>
      <c r="C228" s="73" t="n"/>
      <c r="D228" s="73" t="n"/>
      <c r="E228" s="73" t="n"/>
      <c r="F228" s="73" t="n"/>
      <c r="G228" s="73" t="n"/>
      <c r="H228" s="73" t="n"/>
      <c r="I228" s="73" t="n"/>
      <c r="J228" s="73" t="n"/>
      <c r="K228" s="73" t="n"/>
      <c r="L228" s="73" t="n"/>
      <c r="M228" s="73" t="n"/>
      <c r="N228" s="73" t="n"/>
      <c r="O228" s="73" t="n"/>
      <c r="P228" s="74" t="n"/>
      <c r="Q228" s="74" t="n"/>
      <c r="R228" s="74" t="n"/>
      <c r="S228" s="74" t="n"/>
    </row>
    <row r="229">
      <c r="A229" s="72" t="n"/>
      <c r="B229" s="72" t="n"/>
      <c r="C229" s="73" t="n"/>
      <c r="D229" s="73" t="n"/>
      <c r="E229" s="73" t="n"/>
      <c r="F229" s="73" t="n"/>
      <c r="G229" s="73" t="n"/>
      <c r="H229" s="73" t="n"/>
      <c r="I229" s="73" t="n"/>
      <c r="J229" s="73" t="n"/>
      <c r="K229" s="73" t="n"/>
      <c r="L229" s="73" t="n"/>
      <c r="M229" s="73" t="n"/>
      <c r="N229" s="73" t="n"/>
      <c r="O229" s="73" t="n"/>
      <c r="P229" s="74" t="n"/>
      <c r="Q229" s="74" t="n"/>
      <c r="R229" s="74" t="n"/>
      <c r="S229" s="74" t="n"/>
    </row>
    <row r="230">
      <c r="A230" s="72" t="n"/>
      <c r="B230" s="72" t="n"/>
      <c r="C230" s="73" t="n"/>
      <c r="D230" s="73" t="n"/>
      <c r="E230" s="73" t="n"/>
      <c r="F230" s="73" t="n"/>
      <c r="G230" s="73" t="n"/>
      <c r="H230" s="73" t="n"/>
      <c r="I230" s="73" t="n"/>
      <c r="J230" s="73" t="n"/>
      <c r="K230" s="73" t="n"/>
      <c r="L230" s="73" t="n"/>
      <c r="M230" s="73" t="n"/>
      <c r="N230" s="73" t="n"/>
      <c r="O230" s="73" t="n"/>
      <c r="P230" s="74" t="n"/>
      <c r="Q230" s="74" t="n"/>
      <c r="R230" s="74" t="n"/>
      <c r="S230" s="74" t="n"/>
    </row>
    <row r="231">
      <c r="A231" s="72" t="n"/>
      <c r="B231" s="72" t="n"/>
      <c r="C231" s="73" t="n"/>
      <c r="D231" s="73" t="n"/>
      <c r="E231" s="73" t="n"/>
      <c r="F231" s="73" t="n"/>
      <c r="G231" s="73" t="n"/>
      <c r="H231" s="73" t="n"/>
      <c r="I231" s="73" t="n"/>
      <c r="J231" s="73" t="n"/>
      <c r="K231" s="73" t="n"/>
      <c r="L231" s="73" t="n"/>
      <c r="M231" s="73" t="n"/>
      <c r="N231" s="73" t="n"/>
      <c r="O231" s="73" t="n"/>
      <c r="P231" s="74" t="n"/>
      <c r="Q231" s="74" t="n"/>
      <c r="R231" s="74" t="n"/>
      <c r="S231" s="74" t="n"/>
    </row>
    <row r="232">
      <c r="A232" s="72" t="n"/>
      <c r="B232" s="72" t="n"/>
      <c r="C232" s="73" t="n"/>
      <c r="D232" s="73" t="n"/>
      <c r="E232" s="73" t="n"/>
      <c r="F232" s="73" t="n"/>
      <c r="G232" s="73" t="n"/>
      <c r="H232" s="73" t="n"/>
      <c r="I232" s="73" t="n"/>
      <c r="J232" s="73" t="n"/>
      <c r="K232" s="73" t="n"/>
      <c r="L232" s="73" t="n"/>
      <c r="M232" s="73" t="n"/>
      <c r="N232" s="73" t="n"/>
      <c r="O232" s="73" t="n"/>
      <c r="P232" s="74" t="n"/>
      <c r="Q232" s="74" t="n"/>
      <c r="R232" s="74" t="n"/>
      <c r="S232" s="74" t="n"/>
    </row>
    <row r="233">
      <c r="A233" s="72" t="n"/>
      <c r="B233" s="72" t="n"/>
      <c r="C233" s="73" t="n"/>
      <c r="D233" s="73" t="n"/>
      <c r="E233" s="73" t="n"/>
      <c r="F233" s="73" t="n"/>
      <c r="G233" s="73" t="n"/>
      <c r="H233" s="73" t="n"/>
      <c r="I233" s="73" t="n"/>
      <c r="J233" s="73" t="n"/>
      <c r="K233" s="73" t="n"/>
      <c r="L233" s="73" t="n"/>
      <c r="M233" s="73" t="n"/>
      <c r="N233" s="73" t="n"/>
      <c r="O233" s="73" t="n"/>
      <c r="P233" s="74" t="n"/>
      <c r="Q233" s="74" t="n"/>
      <c r="R233" s="74" t="n"/>
      <c r="S233" s="74" t="n"/>
    </row>
    <row r="234">
      <c r="A234" s="72" t="n"/>
      <c r="B234" s="72" t="n"/>
      <c r="C234" s="73" t="n"/>
      <c r="D234" s="73" t="n"/>
      <c r="E234" s="73" t="n"/>
      <c r="F234" s="73" t="n"/>
      <c r="G234" s="73" t="n"/>
      <c r="H234" s="73" t="n"/>
      <c r="I234" s="73" t="n"/>
      <c r="J234" s="73" t="n"/>
      <c r="K234" s="73" t="n"/>
      <c r="L234" s="73" t="n"/>
      <c r="M234" s="73" t="n"/>
      <c r="N234" s="73" t="n"/>
      <c r="O234" s="73" t="n"/>
      <c r="P234" s="74" t="n"/>
      <c r="Q234" s="74" t="n"/>
      <c r="R234" s="74" t="n"/>
      <c r="S234" s="74" t="n"/>
    </row>
    <row r="235">
      <c r="A235" s="72" t="n"/>
      <c r="B235" s="72" t="n"/>
      <c r="C235" s="73" t="n"/>
      <c r="D235" s="73" t="n"/>
      <c r="E235" s="73" t="n"/>
      <c r="F235" s="73" t="n"/>
      <c r="G235" s="73" t="n"/>
      <c r="H235" s="73" t="n"/>
      <c r="I235" s="73" t="n"/>
      <c r="J235" s="73" t="n"/>
      <c r="K235" s="73" t="n"/>
      <c r="L235" s="73" t="n"/>
      <c r="M235" s="73" t="n"/>
      <c r="N235" s="73" t="n"/>
      <c r="O235" s="73" t="n"/>
      <c r="P235" s="74" t="n"/>
      <c r="Q235" s="74" t="n"/>
      <c r="R235" s="74" t="n"/>
      <c r="S235" s="74" t="n"/>
    </row>
    <row r="236">
      <c r="A236" s="72" t="n"/>
      <c r="B236" s="72" t="n"/>
      <c r="C236" s="73" t="n"/>
      <c r="D236" s="73" t="n"/>
      <c r="E236" s="73" t="n"/>
      <c r="F236" s="73" t="n"/>
      <c r="G236" s="73" t="n"/>
      <c r="H236" s="73" t="n"/>
      <c r="I236" s="73" t="n"/>
      <c r="J236" s="73" t="n"/>
      <c r="K236" s="73" t="n"/>
      <c r="L236" s="73" t="n"/>
      <c r="M236" s="73" t="n"/>
      <c r="N236" s="73" t="n"/>
      <c r="O236" s="73" t="n"/>
      <c r="P236" s="74" t="n"/>
      <c r="Q236" s="74" t="n"/>
      <c r="R236" s="74" t="n"/>
      <c r="S236" s="74" t="n"/>
    </row>
    <row r="237">
      <c r="A237" s="72" t="n"/>
      <c r="B237" s="72" t="n"/>
      <c r="C237" s="73" t="n"/>
      <c r="D237" s="73" t="n"/>
      <c r="E237" s="73" t="n"/>
      <c r="F237" s="73" t="n"/>
      <c r="G237" s="73" t="n"/>
      <c r="H237" s="73" t="n"/>
      <c r="I237" s="73" t="n"/>
      <c r="J237" s="73" t="n"/>
      <c r="K237" s="73" t="n"/>
      <c r="L237" s="73" t="n"/>
      <c r="M237" s="73" t="n"/>
      <c r="N237" s="73" t="n"/>
      <c r="O237" s="73" t="n"/>
      <c r="P237" s="74" t="n"/>
      <c r="Q237" s="74" t="n"/>
      <c r="R237" s="74" t="n"/>
      <c r="S237" s="74" t="n"/>
    </row>
    <row r="238">
      <c r="A238" s="72" t="n"/>
      <c r="B238" s="72" t="n"/>
      <c r="C238" s="73" t="n"/>
      <c r="D238" s="73" t="n"/>
      <c r="E238" s="73" t="n"/>
      <c r="F238" s="73" t="n"/>
      <c r="G238" s="73" t="n"/>
      <c r="H238" s="73" t="n"/>
      <c r="I238" s="73" t="n"/>
      <c r="J238" s="73" t="n"/>
      <c r="K238" s="73" t="n"/>
      <c r="L238" s="73" t="n"/>
      <c r="M238" s="73" t="n"/>
      <c r="N238" s="73" t="n"/>
      <c r="O238" s="73" t="n"/>
      <c r="P238" s="74" t="n"/>
      <c r="Q238" s="74" t="n"/>
      <c r="R238" s="74" t="n"/>
      <c r="S238" s="74" t="n"/>
    </row>
    <row r="239">
      <c r="A239" s="72" t="n"/>
      <c r="B239" s="72" t="n"/>
      <c r="C239" s="73" t="n"/>
      <c r="D239" s="73" t="n"/>
      <c r="E239" s="73" t="n"/>
      <c r="F239" s="73" t="n"/>
      <c r="G239" s="73" t="n"/>
      <c r="H239" s="73" t="n"/>
      <c r="I239" s="73" t="n"/>
      <c r="J239" s="73" t="n"/>
      <c r="K239" s="73" t="n"/>
      <c r="L239" s="73" t="n"/>
      <c r="M239" s="73" t="n"/>
      <c r="N239" s="73" t="n"/>
      <c r="O239" s="73" t="n"/>
    </row>
  </sheetData>
  <pageMargins left="0.7" right="0.7" top="0.75" bottom="0.75" header="0.3" footer="0.3"/>
  <pageSetup orientation="portrait" paperSize="9" horizontalDpi="300" verticalDpi="0"/>
  <headerFooter>
    <oddHeader/>
    <oddFooter>&amp;C&amp;"Calibri"&amp;10 &amp;K000000_x000d_# C1 - Public</oddFooter>
    <evenHeader/>
    <evenFooter/>
    <firstHeader/>
    <firstFooter/>
  </headerFooter>
</worksheet>
</file>

<file path=xl/worksheets/sheet8.xml><?xml version="1.0" encoding="utf-8"?>
<worksheet xmlns="http://schemas.openxmlformats.org/spreadsheetml/2006/main">
  <sheetPr>
    <outlinePr summaryBelow="1" summaryRight="1"/>
    <pageSetUpPr fitToPage="1"/>
  </sheetPr>
  <dimension ref="A1:O33"/>
  <sheetViews>
    <sheetView showGridLines="0" zoomScale="60" zoomScaleNormal="55" workbookViewId="0">
      <selection activeCell="B2" sqref="B2:N2"/>
    </sheetView>
  </sheetViews>
  <sheetFormatPr baseColWidth="10" defaultRowHeight="18.75"/>
  <cols>
    <col outlineLevel="1" width="20.28515625" customWidth="1" style="174" min="1" max="1"/>
    <col width="77.85546875" customWidth="1" style="123" min="2" max="2"/>
    <col width="19" customWidth="1" style="120" min="3" max="5"/>
    <col width="19" customWidth="1" style="574" min="6" max="6"/>
    <col width="19" customWidth="1" style="120" min="7" max="7"/>
    <col width="19.140625" customWidth="1" style="574" min="8" max="8"/>
    <col width="17.42578125" customWidth="1" style="575" min="9" max="14"/>
    <col width="19" customWidth="1" style="109" min="15" max="15"/>
    <col width="11.42578125" customWidth="1" style="109" min="16" max="16384"/>
  </cols>
  <sheetData>
    <row r="1" ht="48.75" customHeight="1">
      <c r="A1" s="170" t="n"/>
      <c r="B1" s="499">
        <f>"ARS - ETAT FINANCIER REGIONAL RELATIF AUX DEPENSES 2023 - ANNEXE 3 - PRESENTATION DES DEPENSES EN CONSOMMATION DE SOINS"</f>
        <v/>
      </c>
    </row>
    <row r="2" ht="32.25" customHeight="1">
      <c r="A2" s="170" t="n"/>
      <c r="B2" s="500" t="inlineStr">
        <is>
          <t>REPARTITION DES DEPENSES PAR DESTINATION</t>
        </is>
      </c>
    </row>
    <row r="3" ht="9" customHeight="1">
      <c r="A3" s="170" t="n"/>
      <c r="B3" s="110" t="n"/>
      <c r="C3" s="111" t="n"/>
      <c r="D3" s="111" t="n"/>
      <c r="E3" s="111" t="n"/>
      <c r="F3" s="576" t="n"/>
      <c r="G3" s="111" t="n"/>
      <c r="H3" s="576" t="n"/>
      <c r="I3" s="577" t="n"/>
      <c r="J3" s="577" t="n"/>
      <c r="K3" s="577" t="n"/>
      <c r="L3" s="577" t="n"/>
      <c r="M3" s="577" t="n"/>
      <c r="N3" s="577" t="n"/>
    </row>
    <row r="4" ht="45.75" customFormat="1" customHeight="1" s="115">
      <c r="A4" s="171" t="n"/>
      <c r="B4" s="501" t="inlineStr">
        <is>
          <t>Libellé dépense</t>
        </is>
      </c>
      <c r="C4" s="503">
        <f>"Réalisé année 2021 (M€)"</f>
        <v/>
      </c>
      <c r="D4" s="578" t="n"/>
      <c r="E4" s="503">
        <f>"Réalisé année 2022 (M€)"</f>
        <v/>
      </c>
      <c r="F4" s="578" t="n"/>
      <c r="G4" s="503">
        <f>"Réalisé année 2023 (M€)"</f>
        <v/>
      </c>
      <c r="H4" s="578" t="n"/>
      <c r="I4" s="505">
        <f>"Réalisé Nat. année 2021 (M€)"</f>
        <v/>
      </c>
      <c r="J4" s="578" t="n"/>
      <c r="K4" s="505">
        <f>"Réalisé Nat. année 2022 (M€)"</f>
        <v/>
      </c>
      <c r="L4" s="578" t="n"/>
      <c r="M4" s="505">
        <f>"Réalisé Nat. Année 2023 (M€)"</f>
        <v/>
      </c>
      <c r="N4" s="578" t="n"/>
    </row>
    <row r="5" ht="45.75" customFormat="1" customHeight="1" s="115">
      <c r="A5" s="171" t="n"/>
      <c r="B5" s="579" t="n"/>
      <c r="C5" s="420" t="inlineStr">
        <is>
          <t>Production de soins</t>
        </is>
      </c>
      <c r="D5" s="420" t="inlineStr">
        <is>
          <t>Consommation de soins</t>
        </is>
      </c>
      <c r="E5" s="420" t="inlineStr">
        <is>
          <t>Production de soins</t>
        </is>
      </c>
      <c r="F5" s="420" t="inlineStr">
        <is>
          <t>Consommation de soins</t>
        </is>
      </c>
      <c r="G5" s="420" t="inlineStr">
        <is>
          <t>Production de soins</t>
        </is>
      </c>
      <c r="H5" s="420" t="inlineStr">
        <is>
          <t>Consommation de soins</t>
        </is>
      </c>
      <c r="I5" s="421" t="inlineStr">
        <is>
          <t>Production de soins</t>
        </is>
      </c>
      <c r="J5" s="421" t="inlineStr">
        <is>
          <t>Consommation de soins</t>
        </is>
      </c>
      <c r="K5" s="421" t="inlineStr">
        <is>
          <t>Production de soins</t>
        </is>
      </c>
      <c r="L5" s="421" t="inlineStr">
        <is>
          <t>Consommation de soins</t>
        </is>
      </c>
      <c r="M5" s="421" t="inlineStr">
        <is>
          <t>Production de soins</t>
        </is>
      </c>
      <c r="N5" s="421" t="inlineStr">
        <is>
          <t>Consommation de soins</t>
        </is>
      </c>
    </row>
    <row r="6">
      <c r="A6" s="172" t="n"/>
      <c r="B6" s="79" t="inlineStr">
        <is>
          <t>Honoraires privés (hors ROSP)</t>
        </is>
      </c>
      <c r="C6" s="267" t="n">
        <v>2449.22</v>
      </c>
      <c r="D6" s="267" t="n">
        <v>2368.75</v>
      </c>
      <c r="E6" s="267" t="n">
        <v>2543.11</v>
      </c>
      <c r="F6" s="267" t="n">
        <v>2457.35</v>
      </c>
      <c r="G6" s="267" t="n">
        <v>2645.9</v>
      </c>
      <c r="H6" s="267" t="n">
        <v>2560.33</v>
      </c>
      <c r="I6" s="268" t="n">
        <v>23909.45</v>
      </c>
      <c r="J6" s="268" t="n">
        <v>23288.69</v>
      </c>
      <c r="K6" s="268" t="n">
        <v>24897.37</v>
      </c>
      <c r="L6" s="268" t="n">
        <v>24229.19</v>
      </c>
      <c r="M6" s="268" t="n">
        <v>25944.44</v>
      </c>
      <c r="N6" s="268" t="n">
        <v>25247.74</v>
      </c>
    </row>
    <row r="7">
      <c r="A7" s="173" t="inlineStr">
        <is>
          <t>EF-SV-1-1</t>
        </is>
      </c>
      <c r="B7" s="8" t="inlineStr">
        <is>
          <t>dont médecins généralistes - omnipraticiens (y compris ROSP)</t>
        </is>
      </c>
      <c r="C7" s="312" t="n">
        <v>704.05</v>
      </c>
      <c r="D7" s="312" t="n">
        <v>646.15</v>
      </c>
      <c r="E7" s="312" t="n">
        <v>714.9299999999999</v>
      </c>
      <c r="F7" s="312" t="n">
        <v>652.85</v>
      </c>
      <c r="G7" s="312" t="n">
        <v>710.83</v>
      </c>
      <c r="H7" s="312" t="n">
        <v>647.83</v>
      </c>
      <c r="I7" s="307" t="n">
        <v>7313.75</v>
      </c>
      <c r="J7" s="307" t="n">
        <v>6803.8</v>
      </c>
      <c r="K7" s="307" t="n">
        <v>7496.85</v>
      </c>
      <c r="L7" s="307" t="n">
        <v>6953.77</v>
      </c>
      <c r="M7" s="307" t="n">
        <v>7495.1</v>
      </c>
      <c r="N7" s="307" t="n">
        <v>6935.88</v>
      </c>
    </row>
    <row r="8">
      <c r="A8" s="173" t="inlineStr">
        <is>
          <t>EF-SV-1-2</t>
        </is>
      </c>
      <c r="B8" s="8" t="inlineStr">
        <is>
          <t>dont médecins spécialistes (y compris ROSP)</t>
        </is>
      </c>
      <c r="C8" s="312" t="n">
        <v>1327.85</v>
      </c>
      <c r="D8" s="312" t="n">
        <v>1307.19</v>
      </c>
      <c r="E8" s="312" t="n">
        <v>1400.22</v>
      </c>
      <c r="F8" s="312" t="n">
        <v>1378.51</v>
      </c>
      <c r="G8" s="312" t="n">
        <v>1492.68</v>
      </c>
      <c r="H8" s="312" t="n">
        <v>1473</v>
      </c>
      <c r="I8" s="307" t="n">
        <v>12458.53</v>
      </c>
      <c r="J8" s="307" t="n">
        <v>12347.75</v>
      </c>
      <c r="K8" s="307" t="n">
        <v>13158.36</v>
      </c>
      <c r="L8" s="307" t="n">
        <v>13033.28</v>
      </c>
      <c r="M8" s="307" t="n">
        <v>14098.88</v>
      </c>
      <c r="N8" s="307" t="n">
        <v>13961.43</v>
      </c>
    </row>
    <row r="9">
      <c r="A9" s="173" t="inlineStr">
        <is>
          <t>EF-SV-1-3</t>
        </is>
      </c>
      <c r="B9" s="77" t="inlineStr">
        <is>
          <t>dont sages-femmes</t>
        </is>
      </c>
      <c r="C9" s="312" t="n">
        <v>40.75</v>
      </c>
      <c r="D9" s="312" t="n">
        <v>40.41</v>
      </c>
      <c r="E9" s="312" t="n">
        <v>43.49</v>
      </c>
      <c r="F9" s="312" t="n">
        <v>43.11</v>
      </c>
      <c r="G9" s="312" t="n">
        <v>45.62</v>
      </c>
      <c r="H9" s="312" t="n">
        <v>45.09</v>
      </c>
      <c r="I9" s="307" t="n">
        <v>412.37</v>
      </c>
      <c r="J9" s="307" t="n">
        <v>412.36</v>
      </c>
      <c r="K9" s="307" t="n">
        <v>435.83</v>
      </c>
      <c r="L9" s="307" t="n">
        <v>435.83</v>
      </c>
      <c r="M9" s="307" t="n">
        <v>456.47</v>
      </c>
      <c r="N9" s="307" t="n">
        <v>456.47</v>
      </c>
    </row>
    <row r="10">
      <c r="A10" s="173" t="inlineStr">
        <is>
          <t>EF-SV-1-4</t>
        </is>
      </c>
      <c r="B10" s="77" t="inlineStr">
        <is>
          <t>dont dentistes</t>
        </is>
      </c>
      <c r="C10" s="312" t="n">
        <v>376.57</v>
      </c>
      <c r="D10" s="312" t="n">
        <v>374.99</v>
      </c>
      <c r="E10" s="312" t="n">
        <v>384.47</v>
      </c>
      <c r="F10" s="312" t="n">
        <v>382.87</v>
      </c>
      <c r="G10" s="312" t="n">
        <v>396.77</v>
      </c>
      <c r="H10" s="312" t="n">
        <v>394.41</v>
      </c>
      <c r="I10" s="307" t="n">
        <v>3724.81</v>
      </c>
      <c r="J10" s="307" t="n">
        <v>3724.77</v>
      </c>
      <c r="K10" s="307" t="n">
        <v>3806.34</v>
      </c>
      <c r="L10" s="307" t="n">
        <v>3806.31</v>
      </c>
      <c r="M10" s="307" t="n">
        <v>3893.99</v>
      </c>
      <c r="N10" s="307" t="n">
        <v>3893.95</v>
      </c>
    </row>
    <row r="11">
      <c r="A11" s="173" t="inlineStr">
        <is>
          <t>EF-SV-2</t>
        </is>
      </c>
      <c r="B11" s="88" t="inlineStr">
        <is>
          <t>Honoraires paramédicaux</t>
        </is>
      </c>
      <c r="C11" s="267" t="n">
        <v>1808.96</v>
      </c>
      <c r="D11" s="267" t="n">
        <v>1791.07</v>
      </c>
      <c r="E11" s="267" t="n">
        <v>1822.34</v>
      </c>
      <c r="F11" s="267" t="n">
        <v>1805.57</v>
      </c>
      <c r="G11" s="267" t="n">
        <v>1875.07</v>
      </c>
      <c r="H11" s="267" t="n">
        <v>1857.83</v>
      </c>
      <c r="I11" s="268" t="n">
        <v>14326.77</v>
      </c>
      <c r="J11" s="268" t="n">
        <v>14326.67</v>
      </c>
      <c r="K11" s="268" t="n">
        <v>14436.82</v>
      </c>
      <c r="L11" s="268" t="n">
        <v>14436.74</v>
      </c>
      <c r="M11" s="268" t="n">
        <v>14804.44</v>
      </c>
      <c r="N11" s="268" t="n">
        <v>14804.33</v>
      </c>
    </row>
    <row r="12">
      <c r="A12" s="173" t="inlineStr">
        <is>
          <t>EF-SV-2-1</t>
        </is>
      </c>
      <c r="B12" s="77" t="inlineStr">
        <is>
          <t>dont kinésithérapeutes</t>
        </is>
      </c>
      <c r="C12" s="312" t="n">
        <v>554.27</v>
      </c>
      <c r="D12" s="312" t="n">
        <v>549.3</v>
      </c>
      <c r="E12" s="312" t="n">
        <v>568.24</v>
      </c>
      <c r="F12" s="312" t="n">
        <v>563.03</v>
      </c>
      <c r="G12" s="312" t="n">
        <v>611.45</v>
      </c>
      <c r="H12" s="312" t="n">
        <v>605.86</v>
      </c>
      <c r="I12" s="307" t="n">
        <v>4382.23</v>
      </c>
      <c r="J12" s="307" t="n">
        <v>4382.18</v>
      </c>
      <c r="K12" s="307" t="n">
        <v>4450.95</v>
      </c>
      <c r="L12" s="307" t="n">
        <v>4450.91</v>
      </c>
      <c r="M12" s="307" t="n">
        <v>4760.37</v>
      </c>
      <c r="N12" s="307" t="n">
        <v>4760.32</v>
      </c>
    </row>
    <row r="13">
      <c r="A13" s="173" t="inlineStr">
        <is>
          <t>EF-SV-2-2</t>
        </is>
      </c>
      <c r="B13" s="77" t="inlineStr">
        <is>
          <t>dont infirmières</t>
        </is>
      </c>
      <c r="C13" s="312" t="n">
        <v>1140.9</v>
      </c>
      <c r="D13" s="312" t="n">
        <v>1128.74</v>
      </c>
      <c r="E13" s="312" t="n">
        <v>1134.82</v>
      </c>
      <c r="F13" s="312" t="n">
        <v>1124.17</v>
      </c>
      <c r="G13" s="312" t="n">
        <v>1130.73</v>
      </c>
      <c r="H13" s="312" t="n">
        <v>1120.2</v>
      </c>
      <c r="I13" s="307" t="n">
        <v>8968.200000000001</v>
      </c>
      <c r="J13" s="307" t="n">
        <v>8968.16</v>
      </c>
      <c r="K13" s="307" t="n">
        <v>8977.280000000001</v>
      </c>
      <c r="L13" s="307" t="n">
        <v>8977.24</v>
      </c>
      <c r="M13" s="307" t="n">
        <v>8926.700000000001</v>
      </c>
      <c r="N13" s="307" t="n">
        <v>8926.65</v>
      </c>
    </row>
    <row r="14">
      <c r="A14" s="173" t="inlineStr">
        <is>
          <t>EF-SV-2-3</t>
        </is>
      </c>
      <c r="B14" s="77" t="inlineStr">
        <is>
          <t>dont autres auxiliaires médicaux</t>
        </is>
      </c>
      <c r="C14" s="312" t="n">
        <v>113.79</v>
      </c>
      <c r="D14" s="312" t="n">
        <v>113.03</v>
      </c>
      <c r="E14" s="312" t="n">
        <v>119.28</v>
      </c>
      <c r="F14" s="312" t="n">
        <v>118.36</v>
      </c>
      <c r="G14" s="312" t="n">
        <v>132.89</v>
      </c>
      <c r="H14" s="312" t="n">
        <v>131.77</v>
      </c>
      <c r="I14" s="307" t="n">
        <v>976.33</v>
      </c>
      <c r="J14" s="307" t="n">
        <v>976.33</v>
      </c>
      <c r="K14" s="307" t="n">
        <v>1008.6</v>
      </c>
      <c r="L14" s="307" t="n">
        <v>1008.59</v>
      </c>
      <c r="M14" s="307" t="n">
        <v>1117.37</v>
      </c>
      <c r="N14" s="307" t="n">
        <v>1117.36</v>
      </c>
    </row>
    <row r="15">
      <c r="A15" s="173" t="inlineStr">
        <is>
          <t>EF-SV-3</t>
        </is>
      </c>
      <c r="B15" s="116" t="inlineStr">
        <is>
          <t>Biologie médicale</t>
        </is>
      </c>
      <c r="C15" s="270" t="n">
        <v>699.01</v>
      </c>
      <c r="D15" s="270" t="n">
        <v>699.45</v>
      </c>
      <c r="E15" s="270" t="n">
        <v>526.74</v>
      </c>
      <c r="F15" s="270" t="n">
        <v>537.58</v>
      </c>
      <c r="G15" s="270" t="n">
        <v>367</v>
      </c>
      <c r="H15" s="270" t="n">
        <v>375.19</v>
      </c>
      <c r="I15" s="268" t="n">
        <v>7334.22</v>
      </c>
      <c r="J15" s="268" t="n">
        <v>7334.04</v>
      </c>
      <c r="K15" s="268" t="n">
        <v>5358.13</v>
      </c>
      <c r="L15" s="268" t="n">
        <v>5358.05</v>
      </c>
      <c r="M15" s="271" t="n">
        <v>3692.75</v>
      </c>
      <c r="N15" s="268" t="n">
        <v>3692.84</v>
      </c>
    </row>
    <row r="16">
      <c r="A16" s="173" t="inlineStr">
        <is>
          <t>EF-SV-4</t>
        </is>
      </c>
      <c r="B16" s="117" t="inlineStr">
        <is>
          <t>Transports de malades</t>
        </is>
      </c>
      <c r="C16" s="272" t="n">
        <v>466.39</v>
      </c>
      <c r="D16" s="272" t="n">
        <v>459.67</v>
      </c>
      <c r="E16" s="272" t="n">
        <v>500.65</v>
      </c>
      <c r="F16" s="272" t="n">
        <v>493.02</v>
      </c>
      <c r="G16" s="272" t="n">
        <v>548.76</v>
      </c>
      <c r="H16" s="272" t="n">
        <v>539.45</v>
      </c>
      <c r="I16" s="268" t="n">
        <v>4830.54</v>
      </c>
      <c r="J16" s="268" t="n">
        <v>4833.91</v>
      </c>
      <c r="K16" s="268" t="n">
        <v>5170.68</v>
      </c>
      <c r="L16" s="268" t="n">
        <v>5174.52</v>
      </c>
      <c r="M16" s="273" t="n">
        <v>5637.96</v>
      </c>
      <c r="N16" s="268" t="n">
        <v>5641.55</v>
      </c>
    </row>
    <row r="17">
      <c r="A17" s="173" t="inlineStr">
        <is>
          <t>EF-SV-4-1</t>
        </is>
      </c>
      <c r="B17" s="77" t="inlineStr">
        <is>
          <t>dont transports sanitaires</t>
        </is>
      </c>
      <c r="C17" s="312" t="n">
        <v>240.73</v>
      </c>
      <c r="D17" s="312" t="n">
        <v>237.15</v>
      </c>
      <c r="E17" s="312" t="n">
        <v>248.63</v>
      </c>
      <c r="F17" s="312" t="n">
        <v>244.78</v>
      </c>
      <c r="G17" s="312" t="n">
        <v>249.08</v>
      </c>
      <c r="H17" s="312" t="n">
        <v>244.78</v>
      </c>
      <c r="I17" s="307" t="n">
        <v>2501.49</v>
      </c>
      <c r="J17" s="307" t="n">
        <v>2501.45</v>
      </c>
      <c r="K17" s="307" t="n">
        <v>2514.57</v>
      </c>
      <c r="L17" s="307" t="n">
        <v>2514.53</v>
      </c>
      <c r="M17" s="307" t="n">
        <v>2465.24</v>
      </c>
      <c r="N17" s="307" t="n">
        <v>2465.23</v>
      </c>
    </row>
    <row r="18">
      <c r="A18" s="173" t="inlineStr">
        <is>
          <t>EF-SV-4-1-1</t>
        </is>
      </c>
      <c r="B18" s="77" t="inlineStr">
        <is>
          <t xml:space="preserve">               dont VSL</t>
        </is>
      </c>
      <c r="C18" s="312" t="n">
        <v>91.69</v>
      </c>
      <c r="D18" s="312" t="n">
        <v>90.52</v>
      </c>
      <c r="E18" s="312" t="n">
        <v>101.21</v>
      </c>
      <c r="F18" s="312" t="n">
        <v>99.83</v>
      </c>
      <c r="G18" s="312" t="n">
        <v>106.13</v>
      </c>
      <c r="H18" s="312" t="n">
        <v>104.63</v>
      </c>
      <c r="I18" s="307" t="n">
        <v>829.87</v>
      </c>
      <c r="J18" s="307" t="n">
        <v>829.86</v>
      </c>
      <c r="K18" s="307" t="n">
        <v>852.62</v>
      </c>
      <c r="L18" s="307" t="n">
        <v>852.61</v>
      </c>
      <c r="M18" s="307" t="n">
        <v>865.49</v>
      </c>
      <c r="N18" s="307" t="n">
        <v>865.49</v>
      </c>
    </row>
    <row r="19">
      <c r="A19" s="173" t="inlineStr">
        <is>
          <t>EF-SV-4-2</t>
        </is>
      </c>
      <c r="B19" s="77" t="inlineStr">
        <is>
          <t>dont autres transports (hors CAQS)</t>
        </is>
      </c>
      <c r="C19" s="312" t="n">
        <v>225.66</v>
      </c>
      <c r="D19" s="312" t="n">
        <v>222.52</v>
      </c>
      <c r="E19" s="312" t="n">
        <v>252.03</v>
      </c>
      <c r="F19" s="312" t="n">
        <v>248.24</v>
      </c>
      <c r="G19" s="312" t="n">
        <v>299.67</v>
      </c>
      <c r="H19" s="312" t="n">
        <v>294.68</v>
      </c>
      <c r="I19" s="307" t="n">
        <v>2329.05</v>
      </c>
      <c r="J19" s="307" t="n">
        <v>2332.45</v>
      </c>
      <c r="K19" s="307" t="n">
        <v>2656.11</v>
      </c>
      <c r="L19" s="307" t="n">
        <v>2659.99</v>
      </c>
      <c r="M19" s="307" t="n">
        <v>3172.72</v>
      </c>
      <c r="N19" s="307" t="n">
        <v>3176.32</v>
      </c>
    </row>
    <row r="20">
      <c r="A20" s="173" t="inlineStr">
        <is>
          <t>EF-SV-4-2-1</t>
        </is>
      </c>
      <c r="B20" s="8" t="inlineStr">
        <is>
          <t xml:space="preserve">              dont Taxi</t>
        </is>
      </c>
      <c r="C20" s="331" t="n">
        <v>220.44</v>
      </c>
      <c r="D20" s="331" t="n">
        <v>216.68</v>
      </c>
      <c r="E20" s="331" t="n">
        <v>237.44</v>
      </c>
      <c r="F20" s="331" t="n">
        <v>233.13</v>
      </c>
      <c r="G20" s="331" t="n">
        <v>267.51</v>
      </c>
      <c r="H20" s="331" t="n">
        <v>262.31</v>
      </c>
      <c r="I20" s="307" t="n">
        <v>2240.19</v>
      </c>
      <c r="J20" s="307" t="n">
        <v>2240.18</v>
      </c>
      <c r="K20" s="307" t="n">
        <v>2440.15</v>
      </c>
      <c r="L20" s="307" t="n">
        <v>2440.15</v>
      </c>
      <c r="M20" s="308" t="n">
        <v>2710.7</v>
      </c>
      <c r="N20" s="307" t="n">
        <v>2710.58</v>
      </c>
    </row>
    <row r="21">
      <c r="A21" s="173" t="inlineStr">
        <is>
          <t>EF-SV-5</t>
        </is>
      </c>
      <c r="B21" s="79" t="inlineStr">
        <is>
          <t>Médicaments</t>
        </is>
      </c>
      <c r="C21" s="267" t="n">
        <v>2493.33</v>
      </c>
      <c r="D21" s="267" t="n">
        <v>2468.15</v>
      </c>
      <c r="E21" s="267" t="n">
        <v>2705.63</v>
      </c>
      <c r="F21" s="267" t="n">
        <v>2686.51</v>
      </c>
      <c r="G21" s="267" t="n">
        <v>2743.09</v>
      </c>
      <c r="H21" s="267" t="n">
        <v>2716.1</v>
      </c>
      <c r="I21" s="268" t="n">
        <v>26964.12</v>
      </c>
      <c r="J21" s="268" t="n">
        <v>26964.45</v>
      </c>
      <c r="K21" s="268" t="n">
        <v>29288.47</v>
      </c>
      <c r="L21" s="268" t="n">
        <v>29283.47</v>
      </c>
      <c r="M21" s="268" t="n">
        <v>29471.88</v>
      </c>
      <c r="N21" s="268" t="n">
        <v>29379.74</v>
      </c>
    </row>
    <row r="22">
      <c r="A22" s="173" t="inlineStr">
        <is>
          <t>EF-SV-5-1</t>
        </is>
      </c>
      <c r="B22" s="77" t="inlineStr">
        <is>
          <t>médicaments délivrés en officine (y compris ROSP)</t>
        </is>
      </c>
      <c r="C22" s="312" t="n">
        <v>2341.27</v>
      </c>
      <c r="D22" s="312" t="n">
        <v>2310.76</v>
      </c>
      <c r="E22" s="312" t="n">
        <v>2514.7</v>
      </c>
      <c r="F22" s="312" t="n">
        <v>2490.89</v>
      </c>
      <c r="G22" s="312" t="n">
        <v>2539.27</v>
      </c>
      <c r="H22" s="312" t="n">
        <v>2506.22</v>
      </c>
      <c r="I22" s="307" t="n">
        <v>25221.57</v>
      </c>
      <c r="J22" s="307" t="n">
        <v>25221.31</v>
      </c>
      <c r="K22" s="307" t="n">
        <v>27134.83</v>
      </c>
      <c r="L22" s="307" t="n">
        <v>27129.25</v>
      </c>
      <c r="M22" s="307" t="n">
        <v>27159.45</v>
      </c>
      <c r="N22" s="307" t="n">
        <v>27067.47</v>
      </c>
    </row>
    <row r="23">
      <c r="A23" s="173" t="inlineStr">
        <is>
          <t>EF-SV-5-2</t>
        </is>
      </c>
      <c r="B23" s="77" t="inlineStr">
        <is>
          <t>rétrocession hospitalière</t>
        </is>
      </c>
      <c r="C23" s="312" t="n">
        <v>152.06</v>
      </c>
      <c r="D23" s="312" t="n">
        <v>157.4</v>
      </c>
      <c r="E23" s="312" t="n">
        <v>190.92</v>
      </c>
      <c r="F23" s="312" t="n">
        <v>195.62</v>
      </c>
      <c r="G23" s="312" t="n">
        <v>203.82</v>
      </c>
      <c r="H23" s="312" t="n">
        <v>209.88</v>
      </c>
      <c r="I23" s="307" t="n">
        <v>1742.54</v>
      </c>
      <c r="J23" s="307" t="n">
        <v>1743.14</v>
      </c>
      <c r="K23" s="307" t="n">
        <v>2153.64</v>
      </c>
      <c r="L23" s="307" t="n">
        <v>2154.23</v>
      </c>
      <c r="M23" s="307" t="n">
        <v>2312.43</v>
      </c>
      <c r="N23" s="307" t="n">
        <v>2312.27</v>
      </c>
    </row>
    <row r="24" ht="43.5" customHeight="1">
      <c r="A24" s="173" t="inlineStr">
        <is>
          <t>EF-SV-6</t>
        </is>
      </c>
      <c r="B24" s="116" t="inlineStr">
        <is>
          <t xml:space="preserve">Dispositifs médicaux inscrits à la liste des produits et prestations </t>
        </is>
      </c>
      <c r="C24" s="270" t="n">
        <v>789.3200000000001</v>
      </c>
      <c r="D24" s="270" t="n">
        <v>779.1900000000001</v>
      </c>
      <c r="E24" s="270" t="n">
        <v>817.9299999999999</v>
      </c>
      <c r="F24" s="270" t="n">
        <v>801.3099999999999</v>
      </c>
      <c r="G24" s="270" t="n">
        <v>851.75</v>
      </c>
      <c r="H24" s="270" t="n">
        <v>835.4400000000001</v>
      </c>
      <c r="I24" s="268" t="n">
        <v>7818.65</v>
      </c>
      <c r="J24" s="268" t="n">
        <v>7818.7</v>
      </c>
      <c r="K24" s="268" t="n">
        <v>8064.81</v>
      </c>
      <c r="L24" s="268" t="n">
        <v>8064.88</v>
      </c>
      <c r="M24" s="271" t="n">
        <v>8428.91</v>
      </c>
      <c r="N24" s="268" t="n">
        <v>8428.700000000001</v>
      </c>
    </row>
    <row r="25">
      <c r="A25" s="173" t="inlineStr">
        <is>
          <t>EF-SV-7</t>
        </is>
      </c>
      <c r="B25" s="88" t="inlineStr">
        <is>
          <t>Indemnités journalières</t>
        </is>
      </c>
      <c r="C25" s="267" t="n">
        <v>1494.47</v>
      </c>
      <c r="D25" s="267" t="n">
        <v>1494.32</v>
      </c>
      <c r="E25" s="267" t="n">
        <v>1685.94</v>
      </c>
      <c r="F25" s="267" t="n">
        <v>1689.92</v>
      </c>
      <c r="G25" s="267" t="n">
        <v>1482.8</v>
      </c>
      <c r="H25" s="267" t="n">
        <v>1482.25</v>
      </c>
      <c r="I25" s="268" t="n">
        <v>17952.32</v>
      </c>
      <c r="J25" s="268" t="n">
        <v>17953.01</v>
      </c>
      <c r="K25" s="268" t="n">
        <v>19898.17</v>
      </c>
      <c r="L25" s="268" t="n">
        <v>19898.93</v>
      </c>
      <c r="M25" s="268" t="n">
        <v>17690.03</v>
      </c>
      <c r="N25" s="268" t="n">
        <v>17690.42</v>
      </c>
    </row>
    <row r="26">
      <c r="A26" s="173" t="inlineStr">
        <is>
          <t>EF-SV-7-1</t>
        </is>
      </c>
      <c r="B26" s="78" t="inlineStr">
        <is>
          <t>dont IJ maladie</t>
        </is>
      </c>
      <c r="C26" s="312" t="n">
        <v>930.5</v>
      </c>
      <c r="D26" s="312" t="n">
        <v>929.76</v>
      </c>
      <c r="E26" s="312" t="n">
        <v>1094.82</v>
      </c>
      <c r="F26" s="312" t="n">
        <v>1098.13</v>
      </c>
      <c r="G26" s="312" t="n">
        <v>979.36</v>
      </c>
      <c r="H26" s="312" t="n">
        <v>977.8099999999999</v>
      </c>
      <c r="I26" s="307" t="n">
        <v>10576.1</v>
      </c>
      <c r="J26" s="307" t="n">
        <v>10576.93</v>
      </c>
      <c r="K26" s="307" t="n">
        <v>12254.79</v>
      </c>
      <c r="L26" s="307" t="n">
        <v>12255.71</v>
      </c>
      <c r="M26" s="307" t="n">
        <v>11182.21</v>
      </c>
      <c r="N26" s="307" t="n">
        <v>11182.8</v>
      </c>
    </row>
    <row r="27">
      <c r="A27" s="173" t="inlineStr">
        <is>
          <t>EF-SV-7-2</t>
        </is>
      </c>
      <c r="B27" s="78" t="inlineStr">
        <is>
          <t>dont IJ Accident du travail</t>
        </is>
      </c>
      <c r="C27" s="312" t="n">
        <v>312.22</v>
      </c>
      <c r="D27" s="312" t="n">
        <v>312.78</v>
      </c>
      <c r="E27" s="312" t="n">
        <v>332.87</v>
      </c>
      <c r="F27" s="312" t="n">
        <v>333.51</v>
      </c>
      <c r="G27" s="312" t="n">
        <v>352.44</v>
      </c>
      <c r="H27" s="312" t="n">
        <v>353.42</v>
      </c>
      <c r="I27" s="307" t="n">
        <v>4142.79</v>
      </c>
      <c r="J27" s="307" t="n">
        <v>4142.65</v>
      </c>
      <c r="K27" s="307" t="n">
        <v>4365.12</v>
      </c>
      <c r="L27" s="307" t="n">
        <v>4364.96</v>
      </c>
      <c r="M27" s="307" t="n">
        <v>4636.91</v>
      </c>
      <c r="N27" s="307" t="n">
        <v>4636.74</v>
      </c>
    </row>
    <row r="28">
      <c r="A28" s="173" t="inlineStr">
        <is>
          <t>EF-SV-7-3</t>
        </is>
      </c>
      <c r="B28" s="118" t="inlineStr">
        <is>
          <t>dont IJ Maternité</t>
        </is>
      </c>
      <c r="C28" s="331" t="n">
        <v>251.75</v>
      </c>
      <c r="D28" s="331" t="n">
        <v>251.78</v>
      </c>
      <c r="E28" s="312" t="n">
        <v>258.25</v>
      </c>
      <c r="F28" s="312" t="n">
        <v>258.27</v>
      </c>
      <c r="G28" s="331" t="n">
        <v>150.99</v>
      </c>
      <c r="H28" s="331" t="n">
        <v>151.03</v>
      </c>
      <c r="I28" s="307" t="n">
        <v>3233.42</v>
      </c>
      <c r="J28" s="307" t="n">
        <v>3233.42</v>
      </c>
      <c r="K28" s="307" t="n">
        <v>3278.26</v>
      </c>
      <c r="L28" s="307" t="n">
        <v>3278.26</v>
      </c>
      <c r="M28" s="308" t="n">
        <v>1870.91</v>
      </c>
      <c r="N28" s="307" t="n">
        <v>1870.88</v>
      </c>
    </row>
    <row r="29">
      <c r="A29" s="173" t="inlineStr">
        <is>
          <t>EF-SV-8</t>
        </is>
      </c>
      <c r="B29" s="116" t="inlineStr">
        <is>
          <t>Centres de santé</t>
        </is>
      </c>
      <c r="C29" s="270" t="n">
        <v>95.06999999999999</v>
      </c>
      <c r="D29" s="270" t="n">
        <v>94.61</v>
      </c>
      <c r="E29" s="267" t="n">
        <v>110.2</v>
      </c>
      <c r="F29" s="267" t="n">
        <v>109.72</v>
      </c>
      <c r="G29" s="270" t="n">
        <v>132.19</v>
      </c>
      <c r="H29" s="270" t="n">
        <v>131.41</v>
      </c>
      <c r="I29" s="268" t="n">
        <v>1470.11</v>
      </c>
      <c r="J29" s="268" t="n">
        <v>1463.01</v>
      </c>
      <c r="K29" s="268" t="n">
        <v>1661.52</v>
      </c>
      <c r="L29" s="268" t="n">
        <v>1653.04</v>
      </c>
      <c r="M29" s="271" t="n">
        <v>1832.3</v>
      </c>
      <c r="N29" s="268" t="n">
        <v>1822.08</v>
      </c>
    </row>
    <row r="30" ht="34.5" customHeight="1">
      <c r="A30" s="173" t="inlineStr">
        <is>
          <t>EF-SV-10-3</t>
        </is>
      </c>
      <c r="B30" s="116" t="inlineStr">
        <is>
          <t>Autres dépenses de soins de ville (hors télétransmission et cotisations PAM)</t>
        </is>
      </c>
      <c r="C30" s="275" t="n">
        <v>61.96</v>
      </c>
      <c r="D30" s="275" t="n">
        <v>60.9</v>
      </c>
      <c r="E30" s="267" t="n">
        <v>79.68000000000001</v>
      </c>
      <c r="F30" s="267" t="n">
        <v>78.23999999999999</v>
      </c>
      <c r="G30" s="275" t="n">
        <v>80.25</v>
      </c>
      <c r="H30" s="275" t="n">
        <v>78.64</v>
      </c>
      <c r="I30" s="268" t="n">
        <v>308.73</v>
      </c>
      <c r="J30" s="268" t="n">
        <v>308.73</v>
      </c>
      <c r="K30" s="268" t="n">
        <v>322.05</v>
      </c>
      <c r="L30" s="268" t="n">
        <v>322.05</v>
      </c>
      <c r="M30" s="269" t="n">
        <v>295.46</v>
      </c>
      <c r="N30" s="268" t="n">
        <v>295.46</v>
      </c>
    </row>
    <row r="31" ht="19.5" customHeight="1" thickBot="1">
      <c r="A31" s="170" t="n"/>
      <c r="B31" s="119" t="n"/>
      <c r="C31" s="225" t="n"/>
      <c r="D31" s="225" t="n"/>
      <c r="E31" s="225" t="n"/>
      <c r="F31" s="226" t="n"/>
      <c r="G31" s="225" t="n"/>
      <c r="H31" s="226" t="n"/>
      <c r="I31" s="227" t="n"/>
      <c r="J31" s="227" t="n"/>
      <c r="K31" s="227" t="n"/>
      <c r="L31" s="227" t="n"/>
      <c r="M31" s="227" t="n"/>
      <c r="N31" s="227" t="n"/>
    </row>
    <row r="32" ht="27.75" customHeight="1" thickBot="1" thickTop="1">
      <c r="A32" s="170" t="n"/>
      <c r="B32" s="257" t="inlineStr">
        <is>
          <t>TOTAL</t>
        </is>
      </c>
      <c r="C32" s="276">
        <f>C6+C11+C15+C16+C21+C24+C25+C29+C30</f>
        <v/>
      </c>
      <c r="D32" s="276">
        <f>D6+D11+D15+D16+D21+D24+D25+D29+D30</f>
        <v/>
      </c>
      <c r="E32" s="276">
        <f>E6+E11+E15+E16+E21+E24+E25+E29+E30</f>
        <v/>
      </c>
      <c r="F32" s="276">
        <f>F6+F11+F15+F16+F21+F24+F25+F29+F30</f>
        <v/>
      </c>
      <c r="G32" s="276">
        <f>G6+G11+G15+G16+G21+G24+G25+G29+G30</f>
        <v/>
      </c>
      <c r="H32" s="276">
        <f>H6+H11+H15+H16+H21+H24+H25+H29+H30</f>
        <v/>
      </c>
      <c r="I32" s="352">
        <f>I6+I11+I15+I16+I21+I24+I25+I29+I30</f>
        <v/>
      </c>
      <c r="J32" s="276">
        <f>J6+J11+J15+J16+J21+J24+J25+J29+J30</f>
        <v/>
      </c>
      <c r="K32" s="276">
        <f>K6+K11+K15+K16+K21+K24+K25+K29+K30</f>
        <v/>
      </c>
      <c r="L32" s="276">
        <f>L6+L11+L15+L16+L21+L24+L25+L29+L30</f>
        <v/>
      </c>
      <c r="M32" s="276">
        <f>M6+M11+M15+M16+M21+M24+M25+M29+M30</f>
        <v/>
      </c>
      <c r="N32" s="276">
        <f>N6+N11+N15+N16+N21+N24+N25+N29+N30</f>
        <v/>
      </c>
      <c r="O32" s="258" t="n"/>
    </row>
    <row r="33" ht="19.5" customHeight="1" thickTop="1">
      <c r="A33" s="170" t="n"/>
      <c r="B33" s="580" t="n"/>
      <c r="C33" s="385" t="n"/>
      <c r="I33" s="574" t="n"/>
      <c r="J33" s="574" t="n"/>
      <c r="K33" s="574" t="inlineStr">
        <is>
          <t>Etat Financier</t>
        </is>
      </c>
      <c r="L33" s="574" t="n"/>
      <c r="M33" s="574" t="inlineStr">
        <is>
          <t>Etat Financier</t>
        </is>
      </c>
      <c r="N33" s="574" t="n"/>
    </row>
  </sheetData>
  <mergeCells count="9">
    <mergeCell ref="G4:H4"/>
    <mergeCell ref="E4:F4"/>
    <mergeCell ref="B2:N2"/>
    <mergeCell ref="I4:J4"/>
    <mergeCell ref="B4:B5"/>
    <mergeCell ref="B1:N1"/>
    <mergeCell ref="K4:L4"/>
    <mergeCell ref="M4:N4"/>
    <mergeCell ref="C4:D4"/>
  </mergeCells>
  <pageMargins left="0.7086614173228347" right="0.7086614173228347" top="0.7480314960629921" bottom="0.7480314960629921" header="0.3149606299212598" footer="0.3149606299212598"/>
  <pageSetup orientation="landscape" paperSize="8" scale="39"/>
  <headerFooter>
    <oddHeader/>
    <oddFooter>&amp;C&amp;"Calibri"&amp;10 &amp;K000000_x000d_# C1 - Public</oddFooter>
    <evenHeader/>
    <evenFooter/>
    <firstHeader/>
    <firstFooter/>
  </headerFooter>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GLEDE/JBROCCA/HCA</dc:creator>
  <dc:title xmlns:dc="http://purl.org/dc/elements/1.1/">Maquette Etat Financier</dc:title>
  <dcterms:created xmlns:dcterms="http://purl.org/dc/terms/" xmlns:xsi="http://www.w3.org/2001/XMLSchema-instance" xsi:type="dcterms:W3CDTF">2009-08-04T10:28:49Z</dcterms:created>
  <dcterms:modified xmlns:dcterms="http://purl.org/dc/terms/" xmlns:xsi="http://www.w3.org/2001/XMLSchema-instance" xsi:type="dcterms:W3CDTF">2024-08-15T14:38:33Z</dcterms:modified>
  <cp:lastModifiedBy>SIVANATHAN, Siyani (DNUM/SCN-SIM-ARS)</cp:lastModifiedBy>
  <cp:lastPrinted>2019-08-21T07:28:03Z</cp:lastPrinted>
</cp:coreProperties>
</file>

<file path=docProps/custom.xml><?xml version="1.0" encoding="utf-8"?>
<Properties xmlns="http://schemas.openxmlformats.org/officeDocument/2006/custom-properties">
  <property name="thinkcellXlWorkbookDoNotDelete" linkTarget="&lt;?xml version=&quot;1.0&quot; encoding=&quot;UTF-16&quot; standalone=&quot;yes&quot;?&gt;&#10;&lt;root&gt;&lt;version val=&quot;17291&quot;/&gt;&lt;partner val=&quot;537&quot;/&gt;&lt;CXlWorkbook id=&quot;1&quot;&gt;&lt;m_cxllink/&gt;&lt;/CXlWorkbook&gt;&lt;/root&gt;" fmtid="{D5CDD505-2E9C-101B-9397-08002B2CF9AE}" pid="2">
    <vt:lpwstr xmlns:vt="http://schemas.openxmlformats.org/officeDocument/2006/docPropsVTypes"/>
  </property>
  <property name="MSIP_Label_91db7355-aeca-4109-a800-15480e35f6d9_Enabled" fmtid="{D5CDD505-2E9C-101B-9397-08002B2CF9AE}" pid="3">
    <vt:lpwstr xmlns:vt="http://schemas.openxmlformats.org/officeDocument/2006/docPropsVTypes">true</vt:lpwstr>
  </property>
  <property name="MSIP_Label_91db7355-aeca-4109-a800-15480e35f6d9_SetDate" fmtid="{D5CDD505-2E9C-101B-9397-08002B2CF9AE}" pid="4">
    <vt:lpwstr xmlns:vt="http://schemas.openxmlformats.org/officeDocument/2006/docPropsVTypes">2024-06-19T08:47:48Z</vt:lpwstr>
  </property>
  <property name="MSIP_Label_91db7355-aeca-4109-a800-15480e35f6d9_Method" fmtid="{D5CDD505-2E9C-101B-9397-08002B2CF9AE}" pid="5">
    <vt:lpwstr xmlns:vt="http://schemas.openxmlformats.org/officeDocument/2006/docPropsVTypes">Privileged</vt:lpwstr>
  </property>
  <property name="MSIP_Label_91db7355-aeca-4109-a800-15480e35f6d9_Name" fmtid="{D5CDD505-2E9C-101B-9397-08002B2CF9AE}" pid="6">
    <vt:lpwstr xmlns:vt="http://schemas.openxmlformats.org/officeDocument/2006/docPropsVTypes">[Prod v4] C1 - Public</vt:lpwstr>
  </property>
  <property name="MSIP_Label_91db7355-aeca-4109-a800-15480e35f6d9_SiteId" fmtid="{D5CDD505-2E9C-101B-9397-08002B2CF9AE}" pid="7">
    <vt:lpwstr xmlns:vt="http://schemas.openxmlformats.org/officeDocument/2006/docPropsVTypes">035e5292-5a25-4509-bb08-a555f7d31a8b</vt:lpwstr>
  </property>
  <property name="MSIP_Label_91db7355-aeca-4109-a800-15480e35f6d9_ActionId" fmtid="{D5CDD505-2E9C-101B-9397-08002B2CF9AE}" pid="8">
    <vt:lpwstr xmlns:vt="http://schemas.openxmlformats.org/officeDocument/2006/docPropsVTypes">68ec700b-d4f5-4677-ba83-07113b1bb241</vt:lpwstr>
  </property>
  <property name="MSIP_Label_91db7355-aeca-4109-a800-15480e35f6d9_ContentBits" fmtid="{D5CDD505-2E9C-101B-9397-08002B2CF9AE}" pid="9">
    <vt:lpwstr xmlns:vt="http://schemas.openxmlformats.org/officeDocument/2006/docPropsVTypes">2</vt:lpwstr>
  </property>
</Properties>
</file>